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476" windowWidth="11025" windowHeight="8430" activeTab="0"/>
  </bookViews>
  <sheets>
    <sheet name="Candis" sheetId="1" r:id="rId1"/>
    <sheet name="TILAS" sheetId="2" r:id="rId2"/>
    <sheet name="АСТИ" sheetId="3" r:id="rId3"/>
    <sheet name="DuCourt" sheetId="4" r:id="rId4"/>
    <sheet name="Valpaint" sheetId="5" r:id="rId5"/>
    <sheet name="Oikos-decor" sheetId="6" r:id="rId6"/>
    <sheet name="Oikos-paint" sheetId="7" r:id="rId7"/>
    <sheet name="Oikos-facade" sheetId="8" r:id="rId8"/>
    <sheet name="Оборудование" sheetId="9" r:id="rId9"/>
  </sheets>
  <definedNames>
    <definedName name="_xlnm.Print_Titles" localSheetId="0">'Candis'!$1:$5</definedName>
    <definedName name="_xlnm.Print_Titles" localSheetId="3">'DuCourt'!$1:$9</definedName>
    <definedName name="_xlnm.Print_Titles" localSheetId="5">'Oikos-decor'!$1:$6</definedName>
    <definedName name="_xlnm.Print_Titles" localSheetId="7">'Oikos-facade'!$1:$6</definedName>
    <definedName name="_xlnm.Print_Titles" localSheetId="6">'Oikos-paint'!$1:$6</definedName>
    <definedName name="_xlnm.Print_Titles" localSheetId="1">'TILAS'!$1:$5</definedName>
    <definedName name="_xlnm.Print_Titles" localSheetId="4">'Valpaint'!$1:$8</definedName>
    <definedName name="_xlnm.Print_Titles" localSheetId="2">'АСТИ'!$1:$5</definedName>
    <definedName name="_xlnm.Print_Area" localSheetId="0">'Candis'!$A$24:$J$65</definedName>
    <definedName name="_xlnm.Print_Area" localSheetId="3">'DuCourt'!$A$1:$M$145</definedName>
    <definedName name="_xlnm.Print_Area" localSheetId="5">'Oikos-decor'!$A$1:$B$371</definedName>
    <definedName name="_xlnm.Print_Area" localSheetId="7">'Oikos-facade'!$A$1:$B$441</definedName>
    <definedName name="_xlnm.Print_Area" localSheetId="6">'Oikos-paint'!$A$1:$B$458</definedName>
    <definedName name="_xlnm.Print_Area" localSheetId="1">'TILAS'!$A$1:$J$97</definedName>
    <definedName name="_xlnm.Print_Area" localSheetId="4">'Valpaint'!$A$1:$O$277</definedName>
    <definedName name="_xlnm.Print_Area" localSheetId="2">'АСТИ'!$A$1:$J$130</definedName>
    <definedName name="_xlnm.Print_Area" localSheetId="8">'Оборудование'!$A$1:$I$57</definedName>
  </definedNames>
  <calcPr fullCalcOnLoad="1" refMode="R1C1"/>
</workbook>
</file>

<file path=xl/sharedStrings.xml><?xml version="1.0" encoding="utf-8"?>
<sst xmlns="http://schemas.openxmlformats.org/spreadsheetml/2006/main" count="2621" uniqueCount="1657">
  <si>
    <t>ATF Perlescente</t>
  </si>
  <si>
    <t>Расф.</t>
  </si>
  <si>
    <t>ATF Etnika</t>
  </si>
  <si>
    <t>ATF Vintage</t>
  </si>
  <si>
    <t>Небиа</t>
  </si>
  <si>
    <t>Небиа - Колор</t>
  </si>
  <si>
    <t>Небиа Золото (Серебро)</t>
  </si>
  <si>
    <t>Асти Бархат</t>
  </si>
  <si>
    <t>Асти Велюр</t>
  </si>
  <si>
    <t>Асти Рустик</t>
  </si>
  <si>
    <t>Vanita</t>
  </si>
  <si>
    <t>ATF Perlescente Prestige</t>
  </si>
  <si>
    <t>Stratosfera</t>
  </si>
  <si>
    <t>Декоративная краска приглушенных цветов, без популярных белых вкраплений. Неяркое и неконтрастное покрытие подходит для оформления различных стилей и придает помещениям обьемность.</t>
  </si>
  <si>
    <t>Декоративная краска Российского производства, создающая покрытие с бархатным, песчаным эффектом.</t>
  </si>
  <si>
    <t>ATF Ori e Argenti</t>
  </si>
  <si>
    <t>Декоративная ультрасовременная краска Российского производства, создающая покрытие с хрустальным блеском.</t>
  </si>
  <si>
    <t>кг</t>
  </si>
  <si>
    <t>л</t>
  </si>
  <si>
    <t>ATF Arabesque</t>
  </si>
  <si>
    <t xml:space="preserve"> Декоративная краска с эффектом «мокрого шелка» насыщенных оттенков. Краска сделана на основе золотого пигмента, что придает любому выбранному цвету, неповторимый колорит.</t>
  </si>
  <si>
    <t>Арти- кул</t>
  </si>
  <si>
    <t>Antico Damasco</t>
  </si>
  <si>
    <t>Ед. изм.</t>
  </si>
  <si>
    <t>Воск Асти-Флос</t>
  </si>
  <si>
    <t>ATF Iridescenti</t>
  </si>
  <si>
    <t>Асти Мультиколор</t>
  </si>
  <si>
    <t>P (POINT) - крапчатое покрытие пастельных тонов</t>
  </si>
  <si>
    <t>S (SPLASH) - покрытие ярких насыщенных тонов</t>
  </si>
  <si>
    <t>L (LINE) - покрытие с хаотично разбросанными линейными штрихами</t>
  </si>
  <si>
    <t>G (GLOSS) - покрытие светлых тонов с небольшой насыщенностью темных фракций</t>
  </si>
  <si>
    <t>Наименование</t>
  </si>
  <si>
    <t>Тонер Tintometrico</t>
  </si>
  <si>
    <t>Асти-Креатив матовый *</t>
  </si>
  <si>
    <t>Antico Damasco (малый комплект)</t>
  </si>
  <si>
    <t>Antico Coccio Etrusco Bianko</t>
  </si>
  <si>
    <t>Antico Coccio Etrusco Moro</t>
  </si>
  <si>
    <t>Тонер Prestige</t>
  </si>
  <si>
    <t>ATF Матовая</t>
  </si>
  <si>
    <t>Краска Асти-Велюр</t>
  </si>
  <si>
    <t>Велюр Голд</t>
  </si>
  <si>
    <t>Краска Велюр-Голд</t>
  </si>
  <si>
    <t>ATF Metalvel</t>
  </si>
  <si>
    <t>ATF Sentiero</t>
  </si>
  <si>
    <t>Тонер Prestige *</t>
  </si>
  <si>
    <t>Тонер для краски</t>
  </si>
  <si>
    <t>Асти- Люмен</t>
  </si>
  <si>
    <t>Blu, Verde, Oro, Arancio, Rosso</t>
  </si>
  <si>
    <t>Viola /Италия</t>
  </si>
  <si>
    <t>ATF Effetti (матовый вариант)</t>
  </si>
  <si>
    <t>ATF Effetti (перламутровый вариант)</t>
  </si>
  <si>
    <t>Асти- Люмен *</t>
  </si>
  <si>
    <t>Асти-Креатив *</t>
  </si>
  <si>
    <t>ATF Hoblio (Ori /Argenti)</t>
  </si>
  <si>
    <t>R-014 Египет</t>
  </si>
  <si>
    <t>все (кроме R-014 Египет)</t>
  </si>
  <si>
    <t xml:space="preserve">Декоративная краска лёгких, пастельных тонов, которые идеально сочетаются с входящими в состав комплекта перламутровыми красителями. "Iridescenti" с итальянского переводится как "искрящаяся". </t>
  </si>
  <si>
    <t>Декоративная краска насыщенных ярких оттенков с эффектом перламутра, создающая изысканный дворцовый интерьер. "Perlescente" с итальянского переводится как "жемчужная".</t>
  </si>
  <si>
    <t>Декоративная краска является продолжением серии ATF Perlescente. Дополнительно перламутровые переливы формируются за счет одного из шести перламутровых тонеров Prestige.</t>
  </si>
  <si>
    <t>Декоративная краска с вкраплениями небольших частиц, цвет которых согласован по тону и глубине с общим оттенком выбранного цвета. Благодаря этому, в конечном результате достигается эффект глубины рисунка.</t>
  </si>
  <si>
    <t>Декоративная краска с перламутровым цветом и песчаной структурой "под металл".</t>
  </si>
  <si>
    <t>Краска с зернистым перламутром в трёх базовых цветах: золотой, серебряный и матовый.</t>
  </si>
  <si>
    <t>Antico Coccio Etrusco Moro (малый комплект)</t>
  </si>
  <si>
    <t>Декоративная штукатурка для создания эффекта камня Травертино – основного строительного материала времен античности.</t>
  </si>
  <si>
    <t>Декоративная краска создает эффект легких, воздушных облаков или тумана, может использоваться как в матовом варианте, так и с добавлением перламутрового блеска.</t>
  </si>
  <si>
    <t>Тонер      Асти-Кит</t>
  </si>
  <si>
    <t>Декоративная краска с эффектом «мокрого шелка» с неярко выраженной игрой света и тени.</t>
  </si>
  <si>
    <t>Воск  ATF Stucchi *</t>
  </si>
  <si>
    <t>ATF Gli Stucchi - Венецианская штукатурка (малый комплект)</t>
  </si>
  <si>
    <t>ATF Gli Stucchi - Венецианская штукатурка (большой комплект)</t>
  </si>
  <si>
    <t>22435</t>
  </si>
  <si>
    <t>22436</t>
  </si>
  <si>
    <t>22437</t>
  </si>
  <si>
    <t>22438</t>
  </si>
  <si>
    <t>22439</t>
  </si>
  <si>
    <t>22440</t>
  </si>
  <si>
    <t>22441</t>
  </si>
  <si>
    <t>22442</t>
  </si>
  <si>
    <t>22443</t>
  </si>
  <si>
    <t>22444</t>
  </si>
  <si>
    <t>22445</t>
  </si>
  <si>
    <t>22446</t>
  </si>
  <si>
    <t>22447</t>
  </si>
  <si>
    <t>22448</t>
  </si>
  <si>
    <t>22449</t>
  </si>
  <si>
    <t>22450</t>
  </si>
  <si>
    <t>22451</t>
  </si>
  <si>
    <t>22452</t>
  </si>
  <si>
    <t>22453</t>
  </si>
  <si>
    <t>Кристаллин - серебро</t>
  </si>
  <si>
    <t>Кристаллин - золото</t>
  </si>
  <si>
    <t>Кристаллин Нано - серебро</t>
  </si>
  <si>
    <t>Кристаллин Нано - золото</t>
  </si>
  <si>
    <t>В Небиа-Колор «хлопья» не белые, а цветные (6 цветов), что открывает уникальные возможности в дизайне помещений.</t>
  </si>
  <si>
    <t>В краске Небиа-Золото (Серебро) «хлопья» золотые или серебрянные, что создает ровный, неяркий и благородный блеск.</t>
  </si>
  <si>
    <t>Небиа 2</t>
  </si>
  <si>
    <t>Декоративный отделочный материал под натуральный мрамор.</t>
  </si>
  <si>
    <t>Тонер Tintometrico *</t>
  </si>
  <si>
    <t>ATF Ori e Argenti Milletoni</t>
  </si>
  <si>
    <t>ATF Ori e Argenti Preziosi</t>
  </si>
  <si>
    <t xml:space="preserve">Декоративное покрытие с переливами золотого (Ori) или серебрянного (Argenti) цветов в сочетании с выбранным одним или несколькими цветами. </t>
  </si>
  <si>
    <t xml:space="preserve">Асти-Мультиколор G W  </t>
  </si>
  <si>
    <t xml:space="preserve">Асти-Мультиколор P W  </t>
  </si>
  <si>
    <t xml:space="preserve">Асти-Мультиколор S W  </t>
  </si>
  <si>
    <t xml:space="preserve">Асти-Мультиколор G  </t>
  </si>
  <si>
    <t>Асти-Мультиколор P</t>
  </si>
  <si>
    <t>Асти-Мультиколор S</t>
  </si>
  <si>
    <t>Асти-Мультиколор L</t>
  </si>
  <si>
    <t>Асти-Мультиколор COL</t>
  </si>
  <si>
    <t>Тонер для краски *</t>
  </si>
  <si>
    <t>Декоративная краска в стиле Модерн</t>
  </si>
  <si>
    <t>Toner Tintometrico (колорант для Etrusco) *</t>
  </si>
  <si>
    <t>Antico Tufo Italico</t>
  </si>
  <si>
    <t>Асти-Тонер-Велюр (для краски)</t>
  </si>
  <si>
    <t>Асти-Тонер-Велюр (для краски) *</t>
  </si>
  <si>
    <t>Краска ATF Etnika ARGENTO LIGHT</t>
  </si>
  <si>
    <t>Краска Асти-Небиа</t>
  </si>
  <si>
    <t>Штукатурка Асти-Рустик</t>
  </si>
  <si>
    <t>Краска Stratosfera</t>
  </si>
  <si>
    <t>Краска Кристаллин</t>
  </si>
  <si>
    <t>* - материал, применяемый по желанию</t>
  </si>
  <si>
    <t>Тел. (8442) 24-30-91, 8-905-063-26-13
E-mail: volgograd-decor@mail.ru</t>
  </si>
  <si>
    <t>Тонер Tintometrico (для краски)</t>
  </si>
  <si>
    <t>Antico Damasco Oro</t>
  </si>
  <si>
    <t>Краска Antico Damasco Oro</t>
  </si>
  <si>
    <t>Тонер Tintometrico (для краски) *</t>
  </si>
  <si>
    <t>Тонер Tintometrico (для краски) *  или</t>
  </si>
  <si>
    <t>Тонер Tinte Forti (для краски) *</t>
  </si>
  <si>
    <t>Краска позволяет добиться необычайного эффекта сочетания белых и цветных вкраплений, сочетающихся по цвету с основным фоном.</t>
  </si>
  <si>
    <r>
      <t>Декоративное мозаичное покрытие на водной основе. Некоторые цвета доступны в акриловом варианте краски (обозначение</t>
    </r>
    <r>
      <rPr>
        <sz val="7"/>
        <rFont val="Arial Cyr"/>
        <family val="0"/>
      </rPr>
      <t> </t>
    </r>
    <r>
      <rPr>
        <sz val="7"/>
        <rFont val="Arial"/>
        <family val="2"/>
      </rPr>
      <t>W). Такая краска может быть выполнена в перламутровом варианте.</t>
    </r>
  </si>
  <si>
    <t>Antico Stucco Italico - Венецианская штукатурка (малый комплект)</t>
  </si>
  <si>
    <t>Отличается от классической венецианской штукатурки возможностью колеровки в темные цвета</t>
  </si>
  <si>
    <t>Тонер</t>
  </si>
  <si>
    <r>
      <t xml:space="preserve">Tintometrico    </t>
    </r>
    <r>
      <rPr>
        <i/>
        <sz val="8"/>
        <rFont val="Arial Cyr"/>
        <family val="0"/>
      </rPr>
      <t>или</t>
    </r>
  </si>
  <si>
    <t>Tinte Forti</t>
  </si>
  <si>
    <t>Antico Stucco Italico - Венецианская штукатурка (большой комплект)</t>
  </si>
  <si>
    <r>
      <t xml:space="preserve">Tintometrico 1-3шт.    </t>
    </r>
    <r>
      <rPr>
        <i/>
        <sz val="8"/>
        <rFont val="Arial Cyr"/>
        <family val="0"/>
      </rPr>
      <t>или</t>
    </r>
  </si>
  <si>
    <t>Tinte Forti 1-3шт.</t>
  </si>
  <si>
    <t>Цена расф., руб.</t>
  </si>
  <si>
    <t>Цена комплекта, руб. (от)</t>
  </si>
  <si>
    <t>Цена комплекта, руб. (до)</t>
  </si>
  <si>
    <t>Цена м2, руб. (до)</t>
  </si>
  <si>
    <t>Цена м2, руб. (от)</t>
  </si>
  <si>
    <t>Расход компл., м2</t>
  </si>
  <si>
    <t>Цена, руб.</t>
  </si>
  <si>
    <t>Компоненты</t>
  </si>
  <si>
    <t>Стоимость упаковки, руб.</t>
  </si>
  <si>
    <t xml:space="preserve"> Грунт Декоплат </t>
  </si>
  <si>
    <t>Вуальдевэр</t>
  </si>
  <si>
    <t>Колоран</t>
  </si>
  <si>
    <t xml:space="preserve">Грунт Лиссаж   </t>
  </si>
  <si>
    <t>Экюмдорэ белый, цветной</t>
  </si>
  <si>
    <t>Грунт Глисеро</t>
  </si>
  <si>
    <t>Грунт Акрил</t>
  </si>
  <si>
    <t>Кокийаж</t>
  </si>
  <si>
    <t>Коралльен</t>
  </si>
  <si>
    <t>Крепи</t>
  </si>
  <si>
    <t>Применяется для покрытий Кокийаж, Коралльен, Милликолор, Сабула и др.</t>
  </si>
  <si>
    <t>Применяется для любых покрытий</t>
  </si>
  <si>
    <t>10 см * 7 м</t>
  </si>
  <si>
    <t>Грунт Пример 900</t>
  </si>
  <si>
    <t>Колори</t>
  </si>
  <si>
    <t>80 мл</t>
  </si>
  <si>
    <t xml:space="preserve">400 - 420  </t>
  </si>
  <si>
    <t>425, 430 - 451, 453,  455 - 457, 462, 464</t>
  </si>
  <si>
    <t>Джунгли</t>
  </si>
  <si>
    <t>Грунт Примарт 600</t>
  </si>
  <si>
    <t>Сабуладор белый</t>
  </si>
  <si>
    <t>Сабуладор № 607</t>
  </si>
  <si>
    <t>Сабуладор Soft серебро</t>
  </si>
  <si>
    <t>Грунт Пример 400</t>
  </si>
  <si>
    <t>Валренна</t>
  </si>
  <si>
    <t>Милликолор</t>
  </si>
  <si>
    <t>Мирафлор</t>
  </si>
  <si>
    <t xml:space="preserve">Грунт Пример 200 </t>
  </si>
  <si>
    <t>Марморино</t>
  </si>
  <si>
    <t>Грунт Примарт 500</t>
  </si>
  <si>
    <t>Артеко 1</t>
  </si>
  <si>
    <t xml:space="preserve">Артеко 3 </t>
  </si>
  <si>
    <t>Аддитивал</t>
  </si>
  <si>
    <t>Классическая коллекция (А)</t>
  </si>
  <si>
    <t>Артеко 7</t>
  </si>
  <si>
    <t>Коллекция с вкраплениями (В)</t>
  </si>
  <si>
    <t>Аддитиво P40</t>
  </si>
  <si>
    <t>280 мл на 2,5 л</t>
  </si>
  <si>
    <t xml:space="preserve">  Метализированная коллекция (А+В) 500-517</t>
  </si>
  <si>
    <t>Аддитиво L50</t>
  </si>
  <si>
    <t>500 мл на 2,5 л</t>
  </si>
  <si>
    <t xml:space="preserve">Грунт Пример 400       </t>
  </si>
  <si>
    <t>Рококо</t>
  </si>
  <si>
    <t>Грунт Арес</t>
  </si>
  <si>
    <t>Полистоф</t>
  </si>
  <si>
    <t>500 мл на 5 л Полистоф</t>
  </si>
  <si>
    <t>Сабула</t>
  </si>
  <si>
    <t xml:space="preserve"> Для покрытий Артеко 1, Марморино, Клондайк и др.</t>
  </si>
  <si>
    <t>Стоимость упаковки в Москве, руб.</t>
  </si>
  <si>
    <t>ВУАЛЬДЕВЭР</t>
  </si>
  <si>
    <t>Покрытие с эффектом мерцающих кристаллов</t>
  </si>
  <si>
    <t>250 мл</t>
  </si>
  <si>
    <t>СЕРПИЛЛЬЕР</t>
  </si>
  <si>
    <t>Покрытие с бетонированным эффектом</t>
  </si>
  <si>
    <t>ЭКЮМДОРЭ</t>
  </si>
  <si>
    <t>Покрытие с пенистым эффектом</t>
  </si>
  <si>
    <t>ВИЛЛАЖИО</t>
  </si>
  <si>
    <t>Рустикальное покрытие</t>
  </si>
  <si>
    <t>БОНАНФАН</t>
  </si>
  <si>
    <t>Трехслойная краска с частичками</t>
  </si>
  <si>
    <t>ДЕКОБУАРО</t>
  </si>
  <si>
    <t>Покрытие с восковой пропиткой</t>
  </si>
  <si>
    <t>Покрытие с эффектом минеральной стружки</t>
  </si>
  <si>
    <t>КОРАЛЛЬЕН</t>
  </si>
  <si>
    <t>Покрытие  с коралловым эффектом</t>
  </si>
  <si>
    <t>МЕРИДИОНАЛЬ</t>
  </si>
  <si>
    <t>Гипсовое покрытие</t>
  </si>
  <si>
    <t xml:space="preserve">КРЕПИ </t>
  </si>
  <si>
    <t>Рельефное покрытие для внутренних и фасадных работ</t>
  </si>
  <si>
    <t>АКРИЛОВЫЙ ФИКСАТОР</t>
  </si>
  <si>
    <t>Финишное покрытие (интерьер)</t>
  </si>
  <si>
    <t>СТЕНСИЛ</t>
  </si>
  <si>
    <t>Трафарет для создания декоративного рисунка</t>
  </si>
  <si>
    <t>БОРДЮР</t>
  </si>
  <si>
    <t>Трафарет для создания декоративного стыка</t>
  </si>
  <si>
    <t xml:space="preserve"> КЛОНДАЙК</t>
  </si>
  <si>
    <t>Покрытие с эффектом блеска благородных металлов</t>
  </si>
  <si>
    <t>ДЖУНГЛИ</t>
  </si>
  <si>
    <t>Покрытие с эффектом перламутра песчаных пляжей</t>
  </si>
  <si>
    <t>САБУЛАДОР Soft</t>
  </si>
  <si>
    <t>ВАЛРЕННА Extra soft</t>
  </si>
  <si>
    <t xml:space="preserve">Покрытие с эффектом кожи, льна и тканей   </t>
  </si>
  <si>
    <t>МИЛЛИКОЛОР</t>
  </si>
  <si>
    <t>МИРАФЛОР</t>
  </si>
  <si>
    <t>Покрытие с перламутровым эффектом</t>
  </si>
  <si>
    <t>МАРМОРИНО</t>
  </si>
  <si>
    <t>Античная штукатурка</t>
  </si>
  <si>
    <t>Покрытие под старину для внутренних и фасадных работ</t>
  </si>
  <si>
    <t>Покрытие под старину</t>
  </si>
  <si>
    <t>СТУККО МЕТАЛЛИКО</t>
  </si>
  <si>
    <t>Венецианская штукатурка с металлическим эффектом</t>
  </si>
  <si>
    <t>ПОЛИСТОФ</t>
  </si>
  <si>
    <t>Покрытие с бархатистым эффектом</t>
  </si>
  <si>
    <t>САБУЛА</t>
  </si>
  <si>
    <t>Покрытие с эффектом велюра</t>
  </si>
  <si>
    <t>ФИНИШ V15</t>
  </si>
  <si>
    <t>Финишное покрытие (фасад)</t>
  </si>
  <si>
    <t>ВЕЛИДОР</t>
  </si>
  <si>
    <t>Тел. (8442) 98-49-73, 8-961-091-66-54</t>
  </si>
  <si>
    <t>E-mail: garmoniya_cv@mail.ru</t>
  </si>
  <si>
    <t>Тел. (8442) 24-30-91, 8-905-063-26-13</t>
  </si>
  <si>
    <t>E-mail: volgograd-decor@mail.ru</t>
  </si>
  <si>
    <t>Серпилльер</t>
  </si>
  <si>
    <t>Грунт Лиссаж</t>
  </si>
  <si>
    <t>Коллекция "Гладкий бетон" - "Старая опалубка" и "Железнение"</t>
  </si>
  <si>
    <t>Коллекция "Гладкий бетон" - "Черно-белый", "Серо-белый" или "Цветной бетон"</t>
  </si>
  <si>
    <t xml:space="preserve">Грунт Лиссаж </t>
  </si>
  <si>
    <t>Воск универсальный</t>
  </si>
  <si>
    <t xml:space="preserve">Серпилльер                                                </t>
  </si>
  <si>
    <t>Коллекция "Фактурный бетон" -  "Ливень", "Вихрь" и "Снег"</t>
  </si>
  <si>
    <t>Коллекция "Фактурный бетон с перламутровой пастой" - "Снег"</t>
  </si>
  <si>
    <t xml:space="preserve">Серпилльер                            </t>
  </si>
  <si>
    <t>Перламутровая паста</t>
  </si>
  <si>
    <t>20 мл</t>
  </si>
  <si>
    <t>Коллекция "Фактурный бетон с перламутровой пастой" - "Ливень"и "Вихрь"</t>
  </si>
  <si>
    <t>Коллекция "Фактурный бетон с перламутровой пастой" - "Сланец"</t>
  </si>
  <si>
    <t xml:space="preserve">Перламутровый порошок (серебро) </t>
  </si>
  <si>
    <t xml:space="preserve">Серпилльер                           </t>
  </si>
  <si>
    <t xml:space="preserve">МВ 1-24 - 250 гр.         </t>
  </si>
  <si>
    <t>МВ 25-26 - 50 гр.</t>
  </si>
  <si>
    <t>МВ 27-28 - 250 гр.</t>
  </si>
  <si>
    <t xml:space="preserve">МВ 29-32 - 50 гр.               </t>
  </si>
  <si>
    <t>Грунт Плиофасад (фасад)</t>
  </si>
  <si>
    <t>Грунт Акрил (интерьер)</t>
  </si>
  <si>
    <t xml:space="preserve">8 см * 3 м                                                                    </t>
  </si>
  <si>
    <t>12 см * 3 м</t>
  </si>
  <si>
    <t xml:space="preserve">16 см * 3 м                                                                                                     </t>
  </si>
  <si>
    <t>8 см * 5 м</t>
  </si>
  <si>
    <t>12 см * 5 м</t>
  </si>
  <si>
    <t>16 см * 5 м</t>
  </si>
  <si>
    <t xml:space="preserve">25 см * 5 м      </t>
  </si>
  <si>
    <t>100 мл на 1 л Клондайк</t>
  </si>
  <si>
    <t>250 мл на 2,5 л Клондайк</t>
  </si>
  <si>
    <t>480 мл</t>
  </si>
  <si>
    <t>Грунт Лавабиль Люкс белый</t>
  </si>
  <si>
    <t>Грунт Лавабиль Люкс цвет.</t>
  </si>
  <si>
    <t>Грунт Примарт 500 (интерьер)</t>
  </si>
  <si>
    <t>Грунт Пример 400 (фасад)</t>
  </si>
  <si>
    <t xml:space="preserve">АРТЕКО 3 </t>
  </si>
  <si>
    <t xml:space="preserve">АРТЕКО 7 </t>
  </si>
  <si>
    <t>125 мл</t>
  </si>
  <si>
    <t>750 мл</t>
  </si>
  <si>
    <t>Валсетин 500, бел.</t>
  </si>
  <si>
    <t>Валсетин 501-509, цв.</t>
  </si>
  <si>
    <t xml:space="preserve">250 мл на 1л Валсетин </t>
  </si>
  <si>
    <t xml:space="preserve">200 мл на 1 л Полистоф </t>
  </si>
  <si>
    <t>серебро</t>
  </si>
  <si>
    <t>золото</t>
  </si>
  <si>
    <t>Колори *</t>
  </si>
  <si>
    <t>Декоративная добавка Полибрил *</t>
  </si>
  <si>
    <t>Аддитиво P40 *</t>
  </si>
  <si>
    <t>Воск 370 *</t>
  </si>
  <si>
    <t>Расход упаковки, м²</t>
  </si>
  <si>
    <t xml:space="preserve">**  - при раскомплектации производится наценка 10%      </t>
  </si>
  <si>
    <t>Виллажио**</t>
  </si>
  <si>
    <t>Воск универсальный**</t>
  </si>
  <si>
    <t>База**</t>
  </si>
  <si>
    <t>Частички**</t>
  </si>
  <si>
    <t>Лак**</t>
  </si>
  <si>
    <t>Декобуаро**</t>
  </si>
  <si>
    <t>Меридиональ**</t>
  </si>
  <si>
    <t xml:space="preserve">Воск универсальный** </t>
  </si>
  <si>
    <t>Перлам. Паста**</t>
  </si>
  <si>
    <t>Колоран *</t>
  </si>
  <si>
    <t>Колоран для воска</t>
  </si>
  <si>
    <t>Дополнительные частички *</t>
  </si>
  <si>
    <t>2x250 гр на 2,5 л краски</t>
  </si>
  <si>
    <t>бронза</t>
  </si>
  <si>
    <t>за м.пог.</t>
  </si>
  <si>
    <t>Аддитиво G100, G200 *</t>
  </si>
  <si>
    <t xml:space="preserve">Аддитиво G300 *            </t>
  </si>
  <si>
    <t>426 - 429, 452, 454, 458-461, 463</t>
  </si>
  <si>
    <t xml:space="preserve">Колори </t>
  </si>
  <si>
    <t xml:space="preserve">                                                                                             </t>
  </si>
  <si>
    <t>Покрытие с эффектом шелка (Мятый шелк, Шпательный шелк, Полосатый шелк, Восточный шелк)</t>
  </si>
  <si>
    <t>Венецианская штукатурка (классика)</t>
  </si>
  <si>
    <t>Аддитиво L50 Col. 301 *</t>
  </si>
  <si>
    <t>Декоративная добавка Q60 *</t>
  </si>
  <si>
    <t>3 л</t>
  </si>
  <si>
    <t>2 л</t>
  </si>
  <si>
    <t>2,5 л</t>
  </si>
  <si>
    <t>1 л</t>
  </si>
  <si>
    <t>4,5 кг</t>
  </si>
  <si>
    <t>250 г</t>
  </si>
  <si>
    <t>10 л</t>
  </si>
  <si>
    <t>0,5 л</t>
  </si>
  <si>
    <t>5 л</t>
  </si>
  <si>
    <t>0,75 л</t>
  </si>
  <si>
    <t>4 л</t>
  </si>
  <si>
    <t>12 л</t>
  </si>
  <si>
    <t>Декоративные краски Candis (комплекты)</t>
  </si>
  <si>
    <t>Декоративные краски АСТИ (комплекты)</t>
  </si>
  <si>
    <t>Декоративные краски TILAS (комплекты)</t>
  </si>
  <si>
    <t>Тел. (8442) 98-49-73, 8-961-091-66-54
E-mail: garmoniya_cv@mail.ru</t>
  </si>
  <si>
    <t xml:space="preserve">Декоративные краски DuCourt </t>
  </si>
  <si>
    <t>(комплекты)</t>
  </si>
  <si>
    <t>Декоративные краски Valpaint</t>
  </si>
  <si>
    <t>Imperium</t>
  </si>
  <si>
    <t>IMPERIUM IMP 09 e BASE  LT. 1</t>
  </si>
  <si>
    <t>IMPERIUM IMP 09 e BASE  LT. 2,5</t>
  </si>
  <si>
    <t>IMPERIUM IMP 48 e BASE  LT. 1</t>
  </si>
  <si>
    <t>IMPERIUM IMP 48 e BASE  LT. 2,5</t>
  </si>
  <si>
    <t>IMPERIUM IMP 54 e BASE  LT. 1</t>
  </si>
  <si>
    <t>IMPERIUM IMP 54 e BASE  LT. 2,5</t>
  </si>
  <si>
    <t>IMP 33-36-39-51-57-60-63-66 LT. 1</t>
  </si>
  <si>
    <t>IMP 33-36-39-51-57-60-63-66 LT.2,5</t>
  </si>
  <si>
    <t>IMPERIUM Cartella colori LT. 1</t>
  </si>
  <si>
    <t>IMPERIUM Cartella colori LT.2,5</t>
  </si>
  <si>
    <t>IMPERIUM IMP TR BASE  LT 1</t>
  </si>
  <si>
    <t>IMPERIUM IMP TR BASE   LT 2,5</t>
  </si>
  <si>
    <t xml:space="preserve">Aureum </t>
  </si>
  <si>
    <t>08, 16, 24, 32, 40, 48, 56, 64</t>
  </si>
  <si>
    <t>LT.1</t>
  </si>
  <si>
    <t>LT.4</t>
  </si>
  <si>
    <t>Travertino Romano Naturale</t>
  </si>
  <si>
    <t xml:space="preserve">TRAVERTINO ROMANO       KG. 5      </t>
  </si>
  <si>
    <t xml:space="preserve">TRAVERTINO ROMANO       KG.20      </t>
  </si>
  <si>
    <t>Travertino Romano Finitura</t>
  </si>
  <si>
    <t xml:space="preserve">TRAVERTINO ROMANO FINIT.LT.0,5     </t>
  </si>
  <si>
    <t xml:space="preserve">TRAVERTINO ROMANO FINIT.LT.1       </t>
  </si>
  <si>
    <t xml:space="preserve">TRAVERTINO ROMANO FINIT.LT.4       </t>
  </si>
  <si>
    <t>Toner Per Travertino Romano Finitura</t>
  </si>
  <si>
    <t>TONER P/TRAV. Cartella ColoriML.100</t>
  </si>
  <si>
    <t>Travertino romano design</t>
  </si>
  <si>
    <t>black, yellow, red, grey, beige</t>
  </si>
  <si>
    <t xml:space="preserve">TRAVERTINO ROMANO DESIGN    KG. 5      </t>
  </si>
  <si>
    <t xml:space="preserve">TRAVERTINO ROMANO DESIGN    KG.20      </t>
  </si>
  <si>
    <t>Raffaello Madreperlato</t>
  </si>
  <si>
    <t>RAFF. MADR.RMP50 (e base x pubb) KG. 1</t>
  </si>
  <si>
    <t>RAFF. MADR.RMP50 (e base x pubb) KG. 5</t>
  </si>
  <si>
    <t>RAFF. MADR.RMP50 (e base x pubb) KG.20</t>
  </si>
  <si>
    <t>RAFF. MADR.RMP51 (e base x pubb) KG. 1</t>
  </si>
  <si>
    <t>RAFF. MADR.RMP51 (e base x pubb) KG. 5</t>
  </si>
  <si>
    <t>RAFF. MADR.RMP51 (e base x pubb) KG.20</t>
  </si>
  <si>
    <t xml:space="preserve">RAFFAELLO MADR.RMP60  KG. 1        </t>
  </si>
  <si>
    <t xml:space="preserve">RAFFAELLO MADR.RMP60  KG. 5        </t>
  </si>
  <si>
    <t xml:space="preserve">RAFFAELLO MADR.RMP60  KG.20        </t>
  </si>
  <si>
    <t xml:space="preserve">RAFFAELLO MADR.RMP70  KG. 1        </t>
  </si>
  <si>
    <t xml:space="preserve">RAFFAELLO MADR.RMP70  KG. 5        </t>
  </si>
  <si>
    <t xml:space="preserve">RAFFAELLO MADR.RMP70  KG.20        </t>
  </si>
  <si>
    <t xml:space="preserve">RAFFAELLO MADR.RMP80  KG. 1        </t>
  </si>
  <si>
    <t xml:space="preserve">RAFFAELLO MADR.RMP80  KG. 5        </t>
  </si>
  <si>
    <t xml:space="preserve">RAFFAELLO MADR.RMP80  KG.20        </t>
  </si>
  <si>
    <t xml:space="preserve">RAFFAELLO MADR.RMP90  KG. 1        </t>
  </si>
  <si>
    <t xml:space="preserve">RAFFAELLO MADR.RMP90  KG. 5        </t>
  </si>
  <si>
    <t xml:space="preserve">RAFFAELLO MADR.RMP90  KG.20        </t>
  </si>
  <si>
    <t>RAFFAELLO MADR.Cart.Colri  KG. 1</t>
  </si>
  <si>
    <t>RAFFAELLO MADR.Cart.Colri  KG. 5</t>
  </si>
  <si>
    <t>RAFFAELLO MADR.Cart.Colri  KG.20</t>
  </si>
  <si>
    <t>Raffaello</t>
  </si>
  <si>
    <t>RAFF.R00 BIANCO (e base x pubb) KG. 1</t>
  </si>
  <si>
    <t>RAFF.R00 BIANCO (e base x pubb) KG. 5</t>
  </si>
  <si>
    <t>RAFF.R00 BIANCO (e base x pubb) KG.20</t>
  </si>
  <si>
    <t xml:space="preserve">RAFFAELLO R01 GRIGIO  KG. 1        </t>
  </si>
  <si>
    <t xml:space="preserve">RAFFAELLO R01 GRIGIO  KG. 5        </t>
  </si>
  <si>
    <t xml:space="preserve">RAFFAELLO R01 GRIGIO  KG.20        </t>
  </si>
  <si>
    <t xml:space="preserve">RAFFAELLO R02 CELESTE KG. 1        </t>
  </si>
  <si>
    <t xml:space="preserve">RAFFAELLO R02 CELESTE KG. 5        </t>
  </si>
  <si>
    <t xml:space="preserve">RAFFAELLO R02 CELESTE KG.20        </t>
  </si>
  <si>
    <t xml:space="preserve">RAFFAELLO R04 GIALLO  KG. 1        </t>
  </si>
  <si>
    <t xml:space="preserve">RAFFAELLO R04 GIALLO  KG. 5        </t>
  </si>
  <si>
    <t xml:space="preserve">RAFFAELLO R04 GIALLO  KG.20        </t>
  </si>
  <si>
    <t xml:space="preserve">RAFFAELLO R03 VERDE T.KG. 1        </t>
  </si>
  <si>
    <t xml:space="preserve">RAFFAELLO R03 VERDE T.KG. 5        </t>
  </si>
  <si>
    <t xml:space="preserve">RAFFAELLO R03 VERDE T.KG.20        </t>
  </si>
  <si>
    <t xml:space="preserve">RAFFAELLO R05 SALMONE KG. 1        </t>
  </si>
  <si>
    <t xml:space="preserve">RAFFAELLO R05 SALMONE KG. 5        </t>
  </si>
  <si>
    <t xml:space="preserve">RAFFAELLO R05 SALMONE KG.20        </t>
  </si>
  <si>
    <t xml:space="preserve">RAFFAELLO R11 NOCCIOL.KG. 1        </t>
  </si>
  <si>
    <t xml:space="preserve">RAFFAELLO R11 NOCCIOL.KG. 5        </t>
  </si>
  <si>
    <t xml:space="preserve">RAFFAELLO R11 NOCCIOL.KG.20        </t>
  </si>
  <si>
    <t xml:space="preserve">RAFFAELLO R06 MAGENTA KG. 1        </t>
  </si>
  <si>
    <t xml:space="preserve">RAFFAELLO R06 MAGENTA KG. 5        </t>
  </si>
  <si>
    <t xml:space="preserve">RAFFAELLO R06 MAGENTA KG.20        </t>
  </si>
  <si>
    <t xml:space="preserve">RAFFAELLO R18 GIA.PRI.KG. 1        </t>
  </si>
  <si>
    <t xml:space="preserve">RAFFAELLO R18 GIA.PRI.KG. 5        </t>
  </si>
  <si>
    <t xml:space="preserve">RAFFAELLO R18 GIA.PRI.KG.20        </t>
  </si>
  <si>
    <t xml:space="preserve">RAFFAELLO R23 GIA.MAR.KG. 1        </t>
  </si>
  <si>
    <t xml:space="preserve">RAFFAELLO R23 GIA.MAR.KG. 5        </t>
  </si>
  <si>
    <t xml:space="preserve">RAFFAELLO R23 GIA.MAR.KG.20        </t>
  </si>
  <si>
    <t xml:space="preserve">RAFFAELLO R25 VER.MUS.KG. 1        </t>
  </si>
  <si>
    <t xml:space="preserve">RAFFAELLO R25 VER.MUS.KG. 5        </t>
  </si>
  <si>
    <t xml:space="preserve">RAFFAELLO R25 VER.MUS.KG.20        </t>
  </si>
  <si>
    <t xml:space="preserve">RAFFAELLO R26 VER.ANT.KG. 1        </t>
  </si>
  <si>
    <t xml:space="preserve">RAFFAELLO R26 VER.ANT.KG. 5        </t>
  </si>
  <si>
    <t xml:space="preserve">RAFFAELLO R26 VER.ANT.KG.20        </t>
  </si>
  <si>
    <t xml:space="preserve">RAFFAELLO R27 GIA.OCR.KG. 1        </t>
  </si>
  <si>
    <t xml:space="preserve">RAFFAELLO R27 GIA.OCR.KG. 5        </t>
  </si>
  <si>
    <t xml:space="preserve">RAFFAELLO R27 GIA.OCR.KG.20        </t>
  </si>
  <si>
    <t xml:space="preserve">RAFFAELLO R07 BLU NOT.KG. 1        </t>
  </si>
  <si>
    <t xml:space="preserve">RAFFAELLO R07 BLU NOT.KG. 5        </t>
  </si>
  <si>
    <t xml:space="preserve">RAFFAELLO R07 BLU NOT.KG.20        </t>
  </si>
  <si>
    <t xml:space="preserve">RAFFAELLO R08 VERDE P.KG. 1        </t>
  </si>
  <si>
    <t xml:space="preserve">RAFFAELLO R08 VERDE P.KG. 5        </t>
  </si>
  <si>
    <t xml:space="preserve">RAFFAELLO R08 VERDE P.KG.20        </t>
  </si>
  <si>
    <t xml:space="preserve">RAFFAELLO R15 CORALLO KG. 1        </t>
  </si>
  <si>
    <t xml:space="preserve">RAFFAELLO R15 CORALLO KG. 5        </t>
  </si>
  <si>
    <t xml:space="preserve">RAFFAELLO R15 CORALLO KG.20        </t>
  </si>
  <si>
    <t xml:space="preserve">RAFFAELLO R20 VIOLA   KG. 1        </t>
  </si>
  <si>
    <t xml:space="preserve">RAFFAELLO R20 VIOLA   KG. 5        </t>
  </si>
  <si>
    <t xml:space="preserve">RAFFAELLO R20 VIOLA   KG.20        </t>
  </si>
  <si>
    <t xml:space="preserve">RAFFAELLO R21 BLU     KG. 1        </t>
  </si>
  <si>
    <t xml:space="preserve">RAFFAELLO R21 BLU     KG. 5        </t>
  </si>
  <si>
    <t xml:space="preserve">RAFFAELLO R21 BLU     KG.20        </t>
  </si>
  <si>
    <t xml:space="preserve">RAFFAELLO R28 CARMIN. KG. 1        </t>
  </si>
  <si>
    <t xml:space="preserve">RAFFAELLO R28 CARMIN. KG. 5        </t>
  </si>
  <si>
    <t xml:space="preserve">RAFFAELLO R28 CARMIN. KG.20        </t>
  </si>
  <si>
    <t xml:space="preserve">RAFFAELLO R16 RUGGINE KG. 1        </t>
  </si>
  <si>
    <t xml:space="preserve">RAFFAELLO R16 RUGGINE KG. 5        </t>
  </si>
  <si>
    <t xml:space="preserve">RAFFAELLO R16 RUGGINE KG.20        </t>
  </si>
  <si>
    <t xml:space="preserve">RAFFAELLO R17 ARANCIO KG. 1        </t>
  </si>
  <si>
    <t xml:space="preserve">RAFFAELLO R17 ARANCIO KG. 5        </t>
  </si>
  <si>
    <t xml:space="preserve">RAFFAELLO R17 ARANCIO KG.20        </t>
  </si>
  <si>
    <t xml:space="preserve">RAFFAELLO R29 OCRA R. KG. 1        </t>
  </si>
  <si>
    <t xml:space="preserve">RAFFAELLO R29 OCRA R. KG. 5        </t>
  </si>
  <si>
    <t xml:space="preserve">RAFFAELLO R29 OCRA R. KG.20        </t>
  </si>
  <si>
    <t xml:space="preserve">RAFFAELLO R19 FUCSIA  KG. 1        </t>
  </si>
  <si>
    <t xml:space="preserve">RAFFAELLO R19 FUCSIA  KG. 5        </t>
  </si>
  <si>
    <t xml:space="preserve">RAFFAELLO R19 FUCSIA  KG.20        </t>
  </si>
  <si>
    <t xml:space="preserve">RAFFAELLO R22 VERDE   KG. 1        </t>
  </si>
  <si>
    <t xml:space="preserve">RAFFAELLO R22 VERDE   KG. 5        </t>
  </si>
  <si>
    <t xml:space="preserve">RAFFAELLO R22 VERDE   KG.20        </t>
  </si>
  <si>
    <t xml:space="preserve">RAFFAELLO R24 GERANIO KG. 1        </t>
  </si>
  <si>
    <t xml:space="preserve">RAFFAELLO R24 GERANIO KG. 5        </t>
  </si>
  <si>
    <t xml:space="preserve">RAFFAELLO R24 GERANIO KG.20        </t>
  </si>
  <si>
    <t xml:space="preserve">RAFFAELLO R30 NERO    KG. 1        </t>
  </si>
  <si>
    <t xml:space="preserve">RAFFAELLO R30 NERO    KG. 5        </t>
  </si>
  <si>
    <t xml:space="preserve">RAFFAELLO R30 NERO    KG.20        </t>
  </si>
  <si>
    <t xml:space="preserve">RAFFAELLO R31 ROSSO R.KG. 1        </t>
  </si>
  <si>
    <t xml:space="preserve">RAFFAELLO R31 ROSSO R.KG. 5        </t>
  </si>
  <si>
    <t xml:space="preserve">RAFFAELLO R31 ROSSO R.KG.20        </t>
  </si>
  <si>
    <t>RAFFAELLO BASE TR  KG 1</t>
  </si>
  <si>
    <t>RAFFAELLO BASE TR    KG 5</t>
  </si>
  <si>
    <t>RAFFAELLO BASE TR   KG 20</t>
  </si>
  <si>
    <t>Ottocento</t>
  </si>
  <si>
    <t>OTTOCENTO Cartella Colori LT. 1</t>
  </si>
  <si>
    <t>OTTOCENTO Cartella Colori LT. 5</t>
  </si>
  <si>
    <t>OTTOCENTO BASE P       LT 1</t>
  </si>
  <si>
    <t>OTTOCENTO BASE P       LT 5</t>
  </si>
  <si>
    <t>OTTOCENTO BASE D       LT 1</t>
  </si>
  <si>
    <t>OTTOCENTO BASE D       LT 5</t>
  </si>
  <si>
    <t xml:space="preserve">OTTOCENTO BASE TR     </t>
  </si>
  <si>
    <t xml:space="preserve">OTTOCENTO BASE TR      </t>
  </si>
  <si>
    <t>Duca Di Venezia</t>
  </si>
  <si>
    <t>DUCA VENEZIA Cartella Color LT. 1</t>
  </si>
  <si>
    <t>DUCA VENEZIA Cartella Color LT. 2,5</t>
  </si>
  <si>
    <t>DUCA VENEZIA BASE    LT 1</t>
  </si>
  <si>
    <t>DUCA VENEZIA BASE    LT 2,5</t>
  </si>
  <si>
    <t>Pallas</t>
  </si>
  <si>
    <t>PALLAS Cartella colori .LT. 1</t>
  </si>
  <si>
    <t>PALLAS Cartella colori .LT. 5</t>
  </si>
  <si>
    <t>PALLAS BASE P         LT 1</t>
  </si>
  <si>
    <t>PALLAS BASE P         LT5</t>
  </si>
  <si>
    <t>PALLAS BASE D         LT 1</t>
  </si>
  <si>
    <t>PALLAS BASE D         LT 5</t>
  </si>
  <si>
    <t>Encanto</t>
  </si>
  <si>
    <t>ENCANTO Cartella colori  LT. 1</t>
  </si>
  <si>
    <t>ENCANTO Cartella colori  LT. 5</t>
  </si>
  <si>
    <t xml:space="preserve">ENCANTO SILVER BASE   LT. 1        </t>
  </si>
  <si>
    <t xml:space="preserve">ENCANTO SILVER BASE   LT. 5        </t>
  </si>
  <si>
    <t xml:space="preserve">ENCANTO GOLD BASE     LT. 1        </t>
  </si>
  <si>
    <t xml:space="preserve">ENCANTO GOLD BASE     LT. 5        </t>
  </si>
  <si>
    <t xml:space="preserve">ENCANTO GREY BASE     LT. 1        </t>
  </si>
  <si>
    <t xml:space="preserve">ENCANTO GREY BASE     LT. 5        </t>
  </si>
  <si>
    <t>Marmora romana</t>
  </si>
  <si>
    <t xml:space="preserve">BIANCO  5KG                                                        </t>
  </si>
  <si>
    <t>BIANCO 2OKG</t>
  </si>
  <si>
    <t>Multidecor Es</t>
  </si>
  <si>
    <t>Multidecor ES colorato LT. 1</t>
  </si>
  <si>
    <t>Multidecor ES colorato LT. 5</t>
  </si>
  <si>
    <t>Multidecor ES colorato LT.15</t>
  </si>
  <si>
    <t>MULTIDECOR ES 710 LT. 1 Base</t>
  </si>
  <si>
    <t>MULTIDECOR ES 710 LT. 5 Base</t>
  </si>
  <si>
    <t>MULTIDECOR ES 710 LT.15 Base</t>
  </si>
  <si>
    <t>MULTIDECOR ES 740 LT. 1 Base</t>
  </si>
  <si>
    <t>MULTIDECOR ES 740 LT. 5 Base</t>
  </si>
  <si>
    <t>MULTIDECOR ES 740 LT.15 Base</t>
  </si>
  <si>
    <t>MULTIDECOR ES 840 LT. 1 Base</t>
  </si>
  <si>
    <t>MULTIDECOR ES 840 LT. 5 Base</t>
  </si>
  <si>
    <t>MULTIDECOR ES 840 LT.15 Base</t>
  </si>
  <si>
    <t>MULTIDECOR ES 990 LT. 1 Base</t>
  </si>
  <si>
    <t>MULTIDECOR ES 990 LT. 5 Base</t>
  </si>
  <si>
    <t>MULTIDECOR ES 990 LT.15 Base</t>
  </si>
  <si>
    <t>MULTIDECOR ES 1100 LT. 1 Base</t>
  </si>
  <si>
    <t>MULTIDECOR ES 1100 LT. 5 Base</t>
  </si>
  <si>
    <t>MULTIDECOR ES 1100 LT.15 Base</t>
  </si>
  <si>
    <t>Multidecor E</t>
  </si>
  <si>
    <t>Multidecor E colorato LT. 1</t>
  </si>
  <si>
    <t>Multidecor E colorato LT. 5</t>
  </si>
  <si>
    <t>Multidecor E colorato LT.15</t>
  </si>
  <si>
    <t xml:space="preserve">MULTIDECOR E TRASP. LT. 1          </t>
  </si>
  <si>
    <t xml:space="preserve">MULTIDECOR E TRASP. LT. 5          </t>
  </si>
  <si>
    <t xml:space="preserve">MULTIDECOR E TRASP. LT.15          </t>
  </si>
  <si>
    <t>Multidecor Opac</t>
  </si>
  <si>
    <t>Multidecor E Opac LT.  1</t>
  </si>
  <si>
    <t>Multidecor E Opac LT.  5</t>
  </si>
  <si>
    <t>Multidecor E Opac LT. 15</t>
  </si>
  <si>
    <t xml:space="preserve">MULTIDECOR E TRA.OPAC LT. 1        </t>
  </si>
  <si>
    <t xml:space="preserve">MULTIDECOR E TRA.OPAC LT. 5        </t>
  </si>
  <si>
    <t xml:space="preserve">MULTIDECOR E TRA.OPAC LT.15        </t>
  </si>
  <si>
    <t>Granada</t>
  </si>
  <si>
    <t>GRANADA Cartella Colori  LT. 1</t>
  </si>
  <si>
    <t>GRANADA Cartella Colori  LT. 5</t>
  </si>
  <si>
    <t xml:space="preserve">GRANADA GR 2993 BASE  LT. 1        </t>
  </si>
  <si>
    <t xml:space="preserve">GRANADA GR 2993 BASE  LT. 5        </t>
  </si>
  <si>
    <t>Nevada</t>
  </si>
  <si>
    <t>NEVADA Cartella colori LT. 1</t>
  </si>
  <si>
    <t>NEVADA Cartella colori LT. 5</t>
  </si>
  <si>
    <t xml:space="preserve">NEVADA NE 2994 BASE   LT. 1        </t>
  </si>
  <si>
    <t xml:space="preserve">NEVADA NE 2994 BASE   LT. 5        </t>
  </si>
  <si>
    <t>Kreos</t>
  </si>
  <si>
    <t xml:space="preserve">KREOS BIANCO          LT. 1        </t>
  </si>
  <si>
    <t xml:space="preserve">KREOS BIANCO          LT. 5        </t>
  </si>
  <si>
    <t xml:space="preserve">KREOS BIANCO          LT.15        </t>
  </si>
  <si>
    <t>KREOS Cartella colori LT. 1</t>
  </si>
  <si>
    <t>KREOS Cartella colori LT. 5</t>
  </si>
  <si>
    <t>KREOS Cartella colori LT.15</t>
  </si>
  <si>
    <t>KREOS BASE D          LT 1</t>
  </si>
  <si>
    <t>KREOS BASE D          LT 5</t>
  </si>
  <si>
    <t>KREOS BASE D          LT 15</t>
  </si>
  <si>
    <t>Coccio Antico</t>
  </si>
  <si>
    <t>COCCIO ANTIC.R09 (e base x pubb) KG. 1</t>
  </si>
  <si>
    <t>COCCIO ANTIC.R09 (e base x pubb) KG. 5</t>
  </si>
  <si>
    <t>COCCIO ANTIC.R09 (e base x pubb) KG.20</t>
  </si>
  <si>
    <t>Coccio DESIGN</t>
  </si>
  <si>
    <t>COCCIO CEMEN.R10(e base x pubb) KG. 1</t>
  </si>
  <si>
    <t>COCCIO CEMEN.R10(e base x pubb) KG. 5</t>
  </si>
  <si>
    <t>COCCIO CEMEN.R10(e base x pubb) KG.20</t>
  </si>
  <si>
    <t xml:space="preserve">COCCIO CEMEN.R10 045  KG. 1        </t>
  </si>
  <si>
    <t xml:space="preserve">COCCIO CEMEN.R10 045  KG. 5        </t>
  </si>
  <si>
    <t xml:space="preserve">COCCIO CEMEN.R10 045  KG.20        </t>
  </si>
  <si>
    <t xml:space="preserve">COCCIO CEMEN.R10 115  KG. 1        </t>
  </si>
  <si>
    <t xml:space="preserve">COCCIO CEMEN.R10 115  KG. 5        </t>
  </si>
  <si>
    <t xml:space="preserve">COCCIO CEMEN.R10 115  KG.20        </t>
  </si>
  <si>
    <t xml:space="preserve">COCCIO CEMEN.R10 2520 KG. 1        </t>
  </si>
  <si>
    <t xml:space="preserve">COCCIO CEMEN.R10 2520 KG. 5        </t>
  </si>
  <si>
    <t xml:space="preserve">COCCIO CEMEN.R10 2520 KG.20        </t>
  </si>
  <si>
    <t>Marmorino Naturale</t>
  </si>
  <si>
    <t>MARM.NAT.BIANCO(e base P x pubb) KG. 1</t>
  </si>
  <si>
    <t>MARM.NAT.BIANCO(e base P x pubb) KG. 5</t>
  </si>
  <si>
    <t>MARM.NAT.BIANCO(e base P x pubb) KG.25</t>
  </si>
  <si>
    <t>MARMORINO NAT.Cartella Colori KG. 1</t>
  </si>
  <si>
    <t>MARMORINO NAT.Cartella Colori KG. 5</t>
  </si>
  <si>
    <t>MARMORINO NAT.Cartella Colori KG.25</t>
  </si>
  <si>
    <t>MARMORINO NAT.Colori Speciali KG. 1</t>
  </si>
  <si>
    <t>MARMORINO NAT.Colori Speciali KG. 5</t>
  </si>
  <si>
    <t>MARMORINO NAT.Colori Speciali KG.25</t>
  </si>
  <si>
    <t xml:space="preserve">MARMORINO NAT. BASE TR   </t>
  </si>
  <si>
    <t xml:space="preserve">MARMORINO NAT. BASE TGL  </t>
  </si>
  <si>
    <t xml:space="preserve">MARMORINO NAT. BASE TGL </t>
  </si>
  <si>
    <t>Finitura Autolucidante</t>
  </si>
  <si>
    <t>FINIT.AUTOL.BIANCO(e base P x pub) KG. 1</t>
  </si>
  <si>
    <t>FINIT.AUTOL.BIANCO(e base P x pub) KG. 5</t>
  </si>
  <si>
    <t>FINIT.AUTOL.BIANCO(e base P x pub) KG.25</t>
  </si>
  <si>
    <t>FINITURA AUTOL.Cart.Colori KG. 1</t>
  </si>
  <si>
    <t>FINITURA AUTOL.Cart.Colori KG. 5</t>
  </si>
  <si>
    <t>FINITURA AUTOL.Cart.Colori KG.25</t>
  </si>
  <si>
    <t>FINITURA AUTOL.Colori SpecialKG.  1</t>
  </si>
  <si>
    <t>FINITURA AUTOL.Colori SpecialKG.  5</t>
  </si>
  <si>
    <t>FINITURA AUTOL.Colori SpecialKG. 25</t>
  </si>
  <si>
    <t xml:space="preserve">FINITURA AUTOL. BASE TR </t>
  </si>
  <si>
    <t xml:space="preserve">FINITURA AUTOL. BASE TR  </t>
  </si>
  <si>
    <t xml:space="preserve">FINITURA AUTOL. BASE TGL </t>
  </si>
  <si>
    <t xml:space="preserve">Наименование </t>
  </si>
  <si>
    <t>Декоративные краски Oikos</t>
  </si>
  <si>
    <t>(DECOR)</t>
  </si>
  <si>
    <t>Ultrasaten Lucido</t>
  </si>
  <si>
    <t>ULTRASATEN LUCIDO BIANC.LT. 1</t>
  </si>
  <si>
    <t>ULTRASATEN LUCIDO BIANC.LT. 2,5</t>
  </si>
  <si>
    <t>ULTRASATEN LUCIDO BIANC.LT. 4</t>
  </si>
  <si>
    <t xml:space="preserve">ULTRASATEN LUCIDO BIANC.LT.10      </t>
  </si>
  <si>
    <t xml:space="preserve">ULTRASATEN LUCIDO BIANC.LT.14      </t>
  </si>
  <si>
    <t>ULTRASATEN LUCIDO FA.TB LT. 1</t>
  </si>
  <si>
    <t>ULTRASATEN LUCIDO FA.TB LT. 4</t>
  </si>
  <si>
    <t xml:space="preserve">ULTRASATEN LUCIDO FA.TB LT.14      </t>
  </si>
  <si>
    <t>ULTRASATEN LUCIDO FAS.A LT. 1</t>
  </si>
  <si>
    <t>ULTRASATEN LUCIDO FAS.A LT. 4</t>
  </si>
  <si>
    <t xml:space="preserve">ULTRASATEN LUCIDO FAS.A LT.14      </t>
  </si>
  <si>
    <t>ULTRASATEN LUCIDO FAS.B LT. 1</t>
  </si>
  <si>
    <t>ULTRASATEN LUCIDO FAS.B LT. 4</t>
  </si>
  <si>
    <t xml:space="preserve">ULTRASATEN LUCIDO FAS.B LT.14      </t>
  </si>
  <si>
    <t>ULTRASATEN LUCIDO FAS.C LT. 1</t>
  </si>
  <si>
    <t>ULTRASATEN LUCIDO FAS.C LT. 4</t>
  </si>
  <si>
    <t xml:space="preserve">ULTRASATEN LUCIDO FAS.C LT.14      </t>
  </si>
  <si>
    <t>ULTRASATEN LUCIDO P     LT 1</t>
  </si>
  <si>
    <t>ULTRASATEN LUCIDO P     LT 4</t>
  </si>
  <si>
    <t>ULTRASATEN LUCIDO P     LT 14</t>
  </si>
  <si>
    <t>ULTRASATEN LUCIDO M      LT 1</t>
  </si>
  <si>
    <t>ULTRASATEN LUCIDO M      LT 4</t>
  </si>
  <si>
    <t>ULTRASATEN LUCIDO M      LT 14</t>
  </si>
  <si>
    <t>ULTRASATEN LUCIDO D      LT 1</t>
  </si>
  <si>
    <t>ULTRASATEN LUCIDO D      LT 4</t>
  </si>
  <si>
    <t>ULTRASATEN LUCIDO D      LT 14</t>
  </si>
  <si>
    <t>ULTRASATEN LUCIDO ED     LT 1</t>
  </si>
  <si>
    <t>ULTRASATEN LUCIDO ED     LT 4</t>
  </si>
  <si>
    <t>ULTRASATEN LUCIDO ED     LT 14</t>
  </si>
  <si>
    <t>ULTRASATEN LUCIDO TR NE. LT 1</t>
  </si>
  <si>
    <t>ULTRASATEN LUCIDO TR NE. LT 4</t>
  </si>
  <si>
    <t>ULTRASATEN LUCIDO TR NE. LT 14</t>
  </si>
  <si>
    <t>Ultrasaten Satinato</t>
  </si>
  <si>
    <t>ULTRASATEN SATIN.BIANCO LT. 1</t>
  </si>
  <si>
    <t>ULTRASATEN SATIN.BIANCO LT. 2,5</t>
  </si>
  <si>
    <t>ULTRASATEN SATIN.BIANCO LT. 4</t>
  </si>
  <si>
    <t xml:space="preserve">ULTRASATEN SATIN.BIANCO LT.10      </t>
  </si>
  <si>
    <t xml:space="preserve">ULTRASATEN SATIN.BIANCO LT.14      </t>
  </si>
  <si>
    <t>ULTRASATEN SATIN.FAS.TB LT. 1</t>
  </si>
  <si>
    <t>ULTRASATEN SATIN.FAS.TB LT. 4</t>
  </si>
  <si>
    <t xml:space="preserve">ULTRASATEN SATIN.FAS.TB LT.14      </t>
  </si>
  <si>
    <t>ULTRASATEN SATIN.FASC.A LT. 1</t>
  </si>
  <si>
    <t>ULTRASATEN SATIN.FASC.A LT. 4</t>
  </si>
  <si>
    <t xml:space="preserve">ULTRASATEN SATIN.FASC.A LT.14      </t>
  </si>
  <si>
    <t>ULTRASATEN SATIN.FASC.B LT. 1</t>
  </si>
  <si>
    <t>ULTRASATEN SATIN.FASC.B LT. 4</t>
  </si>
  <si>
    <t xml:space="preserve">ULTRASATEN SATIN.FASC.B LT.14      </t>
  </si>
  <si>
    <t>ULTRASATEN SATIN.FASC.C LT. 1</t>
  </si>
  <si>
    <t>ULTRASATEN SATIN.FASC.C LT. 4</t>
  </si>
  <si>
    <t xml:space="preserve">ULTRASATEN SATIN.FASC.C LT.14      </t>
  </si>
  <si>
    <t>ULTRASATEN SATIN.P      LT 1</t>
  </si>
  <si>
    <t>ULTRASATEN SATIN.P      LT 4</t>
  </si>
  <si>
    <t>ULTRASATEN SATIN.P      LT 14</t>
  </si>
  <si>
    <t>ULTRASATEN SATIN.M      LT 1</t>
  </si>
  <si>
    <t>ULTRASATEN SATIN.M      LT 4</t>
  </si>
  <si>
    <t>ULTRASATEN SATIN.M      LT 14</t>
  </si>
  <si>
    <t>ULTRASATEN SATIN.D      LT 1</t>
  </si>
  <si>
    <t>ULTRASATEN SATIN.D      LT 4</t>
  </si>
  <si>
    <t>ULTRASATEN SATIN.D      LT 14</t>
  </si>
  <si>
    <t>ULTRASATEN SATIN.ED     LT 1</t>
  </si>
  <si>
    <t>ULTRASATEN SATIN.ED     LT 4</t>
  </si>
  <si>
    <t>ULTRASATEN SATIN.ED     LT 14</t>
  </si>
  <si>
    <t>ULTRASATEN SATIN.TR NEW LT 1</t>
  </si>
  <si>
    <t>ULTRASATEN SATIN.TR NEW LT 4</t>
  </si>
  <si>
    <t>ULTRASATEN SATIN.TR NEW LT 14</t>
  </si>
  <si>
    <t>Ultrasaten Opaco</t>
  </si>
  <si>
    <t>ULTRASATEN OPACO BIANCO LT. 1</t>
  </si>
  <si>
    <t>ULTRASATEN OPACO BIANCO LT. 2,5</t>
  </si>
  <si>
    <t>ULTRASATEN OPACO BIANCO LT. 4</t>
  </si>
  <si>
    <t xml:space="preserve">ULTRASATEN OPACO BIANCO LT.10      </t>
  </si>
  <si>
    <t xml:space="preserve">ULTRASATEN OPACO BIANCO LT.14      </t>
  </si>
  <si>
    <t>ULTRASATEN OPACO FAS.TB LT. 1</t>
  </si>
  <si>
    <t>ULTRASATEN OPACO FAS.TB LT. 4</t>
  </si>
  <si>
    <t xml:space="preserve">ULTRASATEN OPACO FAS.TB LT.14      </t>
  </si>
  <si>
    <t>ULTRASATEN OPACO FASC.A LT. 1</t>
  </si>
  <si>
    <t>ULTRASATEN OPACO FASC.A LT. 4</t>
  </si>
  <si>
    <t xml:space="preserve">ULTRASATEN OPACO FASC.A LT.14      </t>
  </si>
  <si>
    <t>ULTRASATEN OPACO FASC.B LT. 1</t>
  </si>
  <si>
    <t>ULTRASATEN OPACO FASC.B LT. 4</t>
  </si>
  <si>
    <t xml:space="preserve">ULTRASATEN OPACO FASC.B LT.14      </t>
  </si>
  <si>
    <t>ULTRASATEN OPACO FASC.C LT. 1</t>
  </si>
  <si>
    <t>ULTRASATEN OPACO FASC.C LT. 4</t>
  </si>
  <si>
    <t xml:space="preserve">ULTRASATEN OPACO FASC.C LT.14      </t>
  </si>
  <si>
    <t>ULTRASATEN OPACO P      LT 1</t>
  </si>
  <si>
    <t>ULTRASATEN OPACO P      LT 4</t>
  </si>
  <si>
    <t>ULTRASATEN OPACO P      LT 14</t>
  </si>
  <si>
    <t>ULTRASATEN OPACO M      LT 1</t>
  </si>
  <si>
    <t>ULTRASATEN OPACO M      LT 4</t>
  </si>
  <si>
    <t>ULTRASATEN OPACO M      LT 14</t>
  </si>
  <si>
    <t>ULTRASATEN OPACO D      LT 1</t>
  </si>
  <si>
    <t>ULTRASATEN OPACO D      LT 4</t>
  </si>
  <si>
    <t>ULTRASATEN OPACO D      LT 14</t>
  </si>
  <si>
    <t>ULTRASATEN OPACO ED     LT 1</t>
  </si>
  <si>
    <t>ULTRASATEN OPACO ED     LT 4</t>
  </si>
  <si>
    <t>ULTRASATEN OPACO ED     LT 14</t>
  </si>
  <si>
    <t>ULTRASATEN OPACO TR NEW LT 1</t>
  </si>
  <si>
    <t>ULTRASATEN OPACO TR NEW LT 4</t>
  </si>
  <si>
    <t>ULTRASATEN OPACO TR NEW LT 14</t>
  </si>
  <si>
    <t>Multifund</t>
  </si>
  <si>
    <t xml:space="preserve">MULTIFUND BIANCO      LT. 1        </t>
  </si>
  <si>
    <t xml:space="preserve">MULTIFUND BIANCO      LT. 4        </t>
  </si>
  <si>
    <t xml:space="preserve">MULTIFUND BIANCO      LT.10        </t>
  </si>
  <si>
    <t xml:space="preserve">MULTIFUND BIANCO      LT.14        </t>
  </si>
  <si>
    <t xml:space="preserve">MULTIFUND FASCIA TB   LT. 1        </t>
  </si>
  <si>
    <t xml:space="preserve">MULTIFUND FASCIA TB   LT. 4        </t>
  </si>
  <si>
    <t xml:space="preserve">MULTIFUND FASCIA TB   LT.14        </t>
  </si>
  <si>
    <t xml:space="preserve">MULTIFUND FASCIA A    LT. 1        </t>
  </si>
  <si>
    <t xml:space="preserve">MULTIFUND FASCIA A    LT. 4        </t>
  </si>
  <si>
    <t xml:space="preserve">MULTIFUND FASCIA A    LT.14        </t>
  </si>
  <si>
    <t xml:space="preserve">MULTIFUND FASCIA B    LT. 1        </t>
  </si>
  <si>
    <t xml:space="preserve">MULTIFUND FASCIA B    LT. 4        </t>
  </si>
  <si>
    <t xml:space="preserve">MULTIFUND FASCIA B    LT.14        </t>
  </si>
  <si>
    <t xml:space="preserve">MULTIFUND FASCIA C    LT. 1        </t>
  </si>
  <si>
    <t xml:space="preserve">MULTIFUND FASCIA C    LT. 4        </t>
  </si>
  <si>
    <t xml:space="preserve">MULTIFUND FASCIA C    LT.14        </t>
  </si>
  <si>
    <t xml:space="preserve">MULTIFUND BASE P      </t>
  </si>
  <si>
    <t xml:space="preserve">MULTIFUND BASE M      </t>
  </si>
  <si>
    <t xml:space="preserve">MULTIFUND BASE D      </t>
  </si>
  <si>
    <t xml:space="preserve">MULTIFUND BASE ED     </t>
  </si>
  <si>
    <t xml:space="preserve">MULTIFUND BASE TR NEW </t>
  </si>
  <si>
    <t>Extra Paint</t>
  </si>
  <si>
    <t xml:space="preserve">EXTRAPAINT BIANCO        LT. 1     </t>
  </si>
  <si>
    <t xml:space="preserve">EXTRAPAINT BIANCO        LT. 4     </t>
  </si>
  <si>
    <t xml:space="preserve">EXTRAPAINT BIANCO        LT.14     </t>
  </si>
  <si>
    <t>EXTRAPAINT T.B. LT. 1</t>
  </si>
  <si>
    <t>EXTRAPAINT T.B. LT. 4</t>
  </si>
  <si>
    <t>EXTRAPAINT T.B. LT.14</t>
  </si>
  <si>
    <t xml:space="preserve">EXTRAPAINT FASCIA A      LT. 1     </t>
  </si>
  <si>
    <t xml:space="preserve">EXTRAPAINT FASCIA A      LT. 4     </t>
  </si>
  <si>
    <t xml:space="preserve">EXTRAPAINT FASCIA A      LT.14     </t>
  </si>
  <si>
    <t xml:space="preserve">EXTRAPAINT FASCIA B      LT. 1     </t>
  </si>
  <si>
    <t xml:space="preserve">EXTRAPAINT FASCIA B      LT. 4     </t>
  </si>
  <si>
    <t xml:space="preserve">EXTRAPAINT FASCIA B      LT.14     </t>
  </si>
  <si>
    <t xml:space="preserve">EXTRAPAINT FASCIA C      LT. 1     </t>
  </si>
  <si>
    <t xml:space="preserve">EXTRAPAINT FASCIA C      LT. 4     </t>
  </si>
  <si>
    <t xml:space="preserve">EXTRAPAINT FASCIA C      LT.14     </t>
  </si>
  <si>
    <t xml:space="preserve">EXTRAPAINT BASE P        </t>
  </si>
  <si>
    <t xml:space="preserve">EXTRAPAINT BASE M        </t>
  </si>
  <si>
    <t xml:space="preserve">EXTRAPAINT BASE D        </t>
  </si>
  <si>
    <t xml:space="preserve">EXTRAPAINT BASE ED       </t>
  </si>
  <si>
    <t xml:space="preserve">EXTRAPAINT BASE TR       </t>
  </si>
  <si>
    <t>Supercolor</t>
  </si>
  <si>
    <t>SUPERCOLOR BIANCO  L. 1</t>
  </si>
  <si>
    <t>SUPERCOLOR BIANCO  L. 2,5</t>
  </si>
  <si>
    <t>SUPERCOLOR BIANCO  L. 4</t>
  </si>
  <si>
    <t>SUPERCOLOR BIANCO  L.10</t>
  </si>
  <si>
    <t>SUPERCOLOR BIANCO  L.14</t>
  </si>
  <si>
    <t xml:space="preserve">SUPERCOLOR FASCIA TB     LT. 1     </t>
  </si>
  <si>
    <t xml:space="preserve">SUPERCOLOR FASCIA TB     LT. 4     </t>
  </si>
  <si>
    <t xml:space="preserve">SUPERCOLOR FASCIA TB     LT.10     </t>
  </si>
  <si>
    <t xml:space="preserve">SUPERCOLOR FASCIA TB     LT.14     </t>
  </si>
  <si>
    <t xml:space="preserve">SUPERCOLOR FASCIA A      LT. 1     </t>
  </si>
  <si>
    <t xml:space="preserve">SUPERCOLOR FASCIA A      LT. 4     </t>
  </si>
  <si>
    <t xml:space="preserve">SUPERCOLOR FASCIA A      LT.10     </t>
  </si>
  <si>
    <t xml:space="preserve">SUPERCOLOR FASCIA A      LT.14     </t>
  </si>
  <si>
    <t xml:space="preserve">SUPERCOLOR FASCIA B      LT. 1     </t>
  </si>
  <si>
    <t xml:space="preserve">SUPERCOLOR FASCIA B      LT. 4     </t>
  </si>
  <si>
    <t xml:space="preserve">SUPERCOLOR FASCIA B      LT.10     </t>
  </si>
  <si>
    <t xml:space="preserve">SUPERCOLOR FASCIA B      LT.14     </t>
  </si>
  <si>
    <t xml:space="preserve">SUPERCOLOR FASCIA C      LT. 1     </t>
  </si>
  <si>
    <t xml:space="preserve">SUPERCOLOR FASCIA C      LT. 4     </t>
  </si>
  <si>
    <t xml:space="preserve">SUPERCOLOR FASCIA C      LT.10     </t>
  </si>
  <si>
    <t xml:space="preserve">SUPERCOLOR FASCIA C      LT.14     </t>
  </si>
  <si>
    <t>SUPERCOLOR BASE P        LT 1</t>
  </si>
  <si>
    <t>SUPERCOLOR BASE P        LT 4</t>
  </si>
  <si>
    <t>SUPERCOLOR BASE P        LT 10</t>
  </si>
  <si>
    <t>SUPERCOLOR BASE P        LT 14</t>
  </si>
  <si>
    <t>SUPERCOLOR BASE M        LT 1</t>
  </si>
  <si>
    <t>SUPERCOLOR BASE M        LT 4</t>
  </si>
  <si>
    <t>SUPERCOLOR BASE M        LT 10</t>
  </si>
  <si>
    <t>SUPERCOLOR BASE M        LT 14</t>
  </si>
  <si>
    <t>SUPERCOLOR BASE D        LT 1</t>
  </si>
  <si>
    <t>SUPERCOLOR BASE D        LT 4</t>
  </si>
  <si>
    <t>SUPERCOLOR BASE D        LT 10</t>
  </si>
  <si>
    <t>SUPERCOLOR BASE D        LT 14</t>
  </si>
  <si>
    <t>SUPERCOLOR BASE ED       LT 1</t>
  </si>
  <si>
    <t>SUPERCOLOR BASE ED       LT 4</t>
  </si>
  <si>
    <t>SUPERCOLOR BASE ED       LT 10</t>
  </si>
  <si>
    <t>SUPERCOLOR BASE ED       LT 14</t>
  </si>
  <si>
    <t>SUPERCOLOR BASE TR NEW   LT 1</t>
  </si>
  <si>
    <t>SUPERCOLOR BASE TR NEW   LT 4</t>
  </si>
  <si>
    <t>SUPERCOLOR BASE TR NEW   LT 10</t>
  </si>
  <si>
    <t>SUPERCOLOR BASE TR NEW   LT 14</t>
  </si>
  <si>
    <t>Sterylpaint</t>
  </si>
  <si>
    <t>STERYLPAINT Bianco LT. 4</t>
  </si>
  <si>
    <t>STERYLPAINT Bianco LT.14</t>
  </si>
  <si>
    <t>STERYLPAINT TB LT.  4</t>
  </si>
  <si>
    <t>STERYLPAINT TB LT. 14</t>
  </si>
  <si>
    <t>Sterylplus</t>
  </si>
  <si>
    <t xml:space="preserve">STERYLPLUS            LT. 0,25     </t>
  </si>
  <si>
    <t xml:space="preserve">STERYLPLUS            LT. 0,75     </t>
  </si>
  <si>
    <t>Sterylfix</t>
  </si>
  <si>
    <t xml:space="preserve">STERYLFIX             LT. 1        </t>
  </si>
  <si>
    <t>Sterylsan</t>
  </si>
  <si>
    <t xml:space="preserve">STERYLSAN             LT. 1        </t>
  </si>
  <si>
    <t xml:space="preserve">STERYLSAN             LT. 4        </t>
  </si>
  <si>
    <t>Micotral</t>
  </si>
  <si>
    <t xml:space="preserve">MICOTRAL              LT. 1        </t>
  </si>
  <si>
    <t xml:space="preserve">MICOTRAL              LT. 4        </t>
  </si>
  <si>
    <t xml:space="preserve">MICOTRAL              LT.14        </t>
  </si>
  <si>
    <t>Sirius</t>
  </si>
  <si>
    <t>SIRIUS 2001 bianco LT. 2,5</t>
  </si>
  <si>
    <t>SIRIUS 2001 bianco LT. 4</t>
  </si>
  <si>
    <t>SIRIUS 2001 bianco LT.14</t>
  </si>
  <si>
    <t>SIRIUS 2001 FASCIA TB LT. 2,5</t>
  </si>
  <si>
    <t>SIRIUS 2001 FASCIA TB LT. 4</t>
  </si>
  <si>
    <t>SIRIUS 2001 FASCIA TB LT.14</t>
  </si>
  <si>
    <t>SIRIUS 2001 bancale F. TB LT. 2,5</t>
  </si>
  <si>
    <t>SIRIUS 2001 bancale F. TB LT. 4</t>
  </si>
  <si>
    <t>SIRIUS 2001 bancale F. TB LT.14</t>
  </si>
  <si>
    <t>Coprimax</t>
  </si>
  <si>
    <t>COPRIMAX  bianco LT. 4</t>
  </si>
  <si>
    <t>COPRIMAX  bianco LT.14</t>
  </si>
  <si>
    <t xml:space="preserve">COPRIMAX FASCIA TB    LT. 4        </t>
  </si>
  <si>
    <t xml:space="preserve">COPRIMAX FASCIA TB    LT.14        </t>
  </si>
  <si>
    <t>COPRIMAX bancaleFASCIA TB    LT.  4</t>
  </si>
  <si>
    <t>COPRIMAX bancaleFASCIA TB    LT. 14</t>
  </si>
  <si>
    <t>Rinfresca</t>
  </si>
  <si>
    <t xml:space="preserve">RINFRESCA BIANCO      LT. 2,5      </t>
  </si>
  <si>
    <t xml:space="preserve">RINFRESCA BIANCO      LT. 4        </t>
  </si>
  <si>
    <t xml:space="preserve">RINFRESCA BIANCO      LT.14        </t>
  </si>
  <si>
    <t>RINFRESCA FASCIA TB   LT. 2,5</t>
  </si>
  <si>
    <t>RINFRESCA FASCIA TB   LT. 4</t>
  </si>
  <si>
    <t xml:space="preserve">RINFRESCA FASCIA TB   LT.14        </t>
  </si>
  <si>
    <t>Fondo Murales</t>
  </si>
  <si>
    <t xml:space="preserve">FONDO MURALES         LT. 1        </t>
  </si>
  <si>
    <t xml:space="preserve">FONDO MURALES         LT. 5        </t>
  </si>
  <si>
    <t xml:space="preserve">FONDO MURALES         LT.15        </t>
  </si>
  <si>
    <t>Crilux</t>
  </si>
  <si>
    <t xml:space="preserve">CRILUX                LT. 1        </t>
  </si>
  <si>
    <t xml:space="preserve">CRILUX                LT. 4        </t>
  </si>
  <si>
    <t xml:space="preserve">CRILUX                LT.10        </t>
  </si>
  <si>
    <t xml:space="preserve">CRILUX                LT.20        </t>
  </si>
  <si>
    <t>Il Primer</t>
  </si>
  <si>
    <t xml:space="preserve">IL PRIMER         LT. 1            </t>
  </si>
  <si>
    <t xml:space="preserve">IL PRIMER         LT. 2,5          </t>
  </si>
  <si>
    <t xml:space="preserve">IL PRIMER         LT. 4            </t>
  </si>
  <si>
    <t xml:space="preserve">IL PRIMER         LT.14            </t>
  </si>
  <si>
    <t>Neofix</t>
  </si>
  <si>
    <t xml:space="preserve">NEOFIX                LT. 1        </t>
  </si>
  <si>
    <t xml:space="preserve">NEOFIX                LT. 4        </t>
  </si>
  <si>
    <t xml:space="preserve">NEOFIX                LT.10        </t>
  </si>
  <si>
    <t xml:space="preserve">NEOFIX                LT.20        </t>
  </si>
  <si>
    <t>Il Pigmentato</t>
  </si>
  <si>
    <t xml:space="preserve">IL PIGMENTATO BIANCO   LT. 1       </t>
  </si>
  <si>
    <t xml:space="preserve">IL PIGMENTATO BIANCO   LT. 2,5     </t>
  </si>
  <si>
    <t xml:space="preserve">IL PIGMENTATO BIANCO   LT. 4       </t>
  </si>
  <si>
    <t xml:space="preserve">IL PIGMENTATO BIANCO   LT.14       </t>
  </si>
  <si>
    <t xml:space="preserve">IL PIGMENTATO FASC. TB LT. 1       </t>
  </si>
  <si>
    <t xml:space="preserve">IL PIGMENTATO FASC. TB LT. 2,5     </t>
  </si>
  <si>
    <t xml:space="preserve">IL PIGMENTATO FASC. TB LT. 4       </t>
  </si>
  <si>
    <t xml:space="preserve">IL PIGMENTATO FASC. TB LT.14       </t>
  </si>
  <si>
    <t>Fund Grap</t>
  </si>
  <si>
    <t xml:space="preserve">FUNDGRAP BIANCO       LT. 1        </t>
  </si>
  <si>
    <t xml:space="preserve">FUNDGRAP BIANCO       LT. 4        </t>
  </si>
  <si>
    <t>FUNDGRAP TB       LT. 1</t>
  </si>
  <si>
    <t>FUNDGRAP TB       LT. 4</t>
  </si>
  <si>
    <t>Decortina New</t>
  </si>
  <si>
    <t xml:space="preserve">DECORTINA NEW         LT. 2,5      </t>
  </si>
  <si>
    <t xml:space="preserve">DECORTINA NEW         LT. 5        </t>
  </si>
  <si>
    <t xml:space="preserve">DECORTINA NEW         LT.10        </t>
  </si>
  <si>
    <t>Igrolux</t>
  </si>
  <si>
    <t xml:space="preserve">IGROLUX LUCIDO        LT. 0,75     </t>
  </si>
  <si>
    <t xml:space="preserve">IGROLUX LUCIDO        LT. 2,50     </t>
  </si>
  <si>
    <t xml:space="preserve">IGROLUX SATINATO      LT. 0,75     </t>
  </si>
  <si>
    <t xml:space="preserve">IGROLUX SATINATO      LT. 2,50     </t>
  </si>
  <si>
    <t>Watins Lux</t>
  </si>
  <si>
    <t xml:space="preserve">WATINS LUX LUCIDO     LT. 0,75     </t>
  </si>
  <si>
    <t xml:space="preserve">WATINS LUX LUCIDO     LT. 2,50     </t>
  </si>
  <si>
    <t xml:space="preserve">WATINS LUX SATINATO   LT. 0,75     </t>
  </si>
  <si>
    <t xml:space="preserve">WATINS LUX SATINATO   LT. 2,50     </t>
  </si>
  <si>
    <t>Cera Per Raffaello</t>
  </si>
  <si>
    <t xml:space="preserve">CERA PER RAFFAELLO    LT. 0,75     </t>
  </si>
  <si>
    <t xml:space="preserve">CERA PER RAFFAELLO    LT. 2,50     </t>
  </si>
  <si>
    <t>Cera per stucco</t>
  </si>
  <si>
    <t>CERA PER STUCCO       KG. 1,00</t>
  </si>
  <si>
    <t>Addensante Per Raffaello</t>
  </si>
  <si>
    <t xml:space="preserve">ADDENSANTE RAFFAELLO  LT. 0,50     </t>
  </si>
  <si>
    <t>Addensante Oikos</t>
  </si>
  <si>
    <t>ADDENSANTE OIKOS      ML. 50</t>
  </si>
  <si>
    <t>Consolidante calce</t>
  </si>
  <si>
    <t>CONSOLIDANTE CALCE    1KG</t>
  </si>
  <si>
    <t>CONSOLIDANTE CALCE    4KG</t>
  </si>
  <si>
    <t>CONSOLIDANTE CALCE    10KG</t>
  </si>
  <si>
    <t>CONSOLIDANTE CALCE    20KG</t>
  </si>
  <si>
    <t>Opac</t>
  </si>
  <si>
    <t xml:space="preserve">OPAC              LT. 1            </t>
  </si>
  <si>
    <t>Stucco In Pasta Per Rasatura</t>
  </si>
  <si>
    <t xml:space="preserve">STUCCO PASTA RASATURA LT.14        </t>
  </si>
  <si>
    <t>Stucco In Pasta Per Stuccatura</t>
  </si>
  <si>
    <t xml:space="preserve">STUCCO P. STUCCATURA  LT. 0,25     </t>
  </si>
  <si>
    <t xml:space="preserve">STUCCO P. STUCCATURA  LT. 0,50     </t>
  </si>
  <si>
    <t xml:space="preserve">STUCCO P. STUCCATURA  LT. 2,50     </t>
  </si>
  <si>
    <t>Novalis Smalto Universale Lucido</t>
  </si>
  <si>
    <t xml:space="preserve">NV SMALTO LUCID.BIANCO LT.0,25     </t>
  </si>
  <si>
    <t xml:space="preserve">NV SMALTO LUCID.BIANCO LT.0,75     </t>
  </si>
  <si>
    <t xml:space="preserve">NV SMALTO LUCID.BIANCO LT.2,25     </t>
  </si>
  <si>
    <t xml:space="preserve">NV SMALTO LUCID.BIANCO LT.3,75     </t>
  </si>
  <si>
    <t>NV SMALTO LUCID.Cart.Colori LT.0,25</t>
  </si>
  <si>
    <t>NV SMALTO LUCID.Cart.Colori LT.0,75</t>
  </si>
  <si>
    <t>NV SMALTO LUCID.Cart.Colori LT.2,25</t>
  </si>
  <si>
    <t>NV SMALTO LUCID.Colori Spec LT.0,25</t>
  </si>
  <si>
    <t>NV SMALTO LUCID.Colori Spec LT.0,75</t>
  </si>
  <si>
    <t>NV SMALTO LUCID.Colori SpecLT.2,25</t>
  </si>
  <si>
    <t xml:space="preserve">NV SMALTO LUCID.BAS.P  </t>
  </si>
  <si>
    <t xml:space="preserve">NV SMALTO LUCID.BAS.M  </t>
  </si>
  <si>
    <t xml:space="preserve">NV SMALTO LUCID.BAS.D  </t>
  </si>
  <si>
    <t xml:space="preserve">NV SMALTO LUCID.BAS.ED </t>
  </si>
  <si>
    <t xml:space="preserve">NV SMALTO LUCID.BAS.TR </t>
  </si>
  <si>
    <t>Novalis Smalto Universale Satinato</t>
  </si>
  <si>
    <t xml:space="preserve">NV SMALTO SATIN.BIANCO LT.0,25     </t>
  </si>
  <si>
    <t xml:space="preserve">NV SMALTO SATIN.BIANCO LT.0,75     </t>
  </si>
  <si>
    <t xml:space="preserve">NV SMALTO SATIN.BIANCO LT.2,25     </t>
  </si>
  <si>
    <t xml:space="preserve">NV SMALTO SATIN.BIANCO LT.3,75     </t>
  </si>
  <si>
    <t>NV SMALTO SATIN.Cart.Colori LT.0,75</t>
  </si>
  <si>
    <t>NV SMALTO SATIN.Cart.Colori LT.2,25</t>
  </si>
  <si>
    <t>NV SMALTO SATIN.Colori Spec LT.0,75</t>
  </si>
  <si>
    <t>NV SMALTO SATIN.Colori Spec LT.2,25</t>
  </si>
  <si>
    <t xml:space="preserve">NV SMALTO SATIN.BASE P </t>
  </si>
  <si>
    <t xml:space="preserve">NV SMALTO SATIN.BASE M </t>
  </si>
  <si>
    <t xml:space="preserve">NV SMALTO SATIN.BASE D </t>
  </si>
  <si>
    <t xml:space="preserve">NV SMALTO SATIN.BAS.ED </t>
  </si>
  <si>
    <t xml:space="preserve">NV SMALTO SATIN.BAS.TR </t>
  </si>
  <si>
    <t>Novalis Smalto Universale Opaco</t>
  </si>
  <si>
    <t xml:space="preserve">NV SMALTO OPACO BIANCO LT.0,25     </t>
  </si>
  <si>
    <t xml:space="preserve">NV SMALTO OPACO BIANCO LT.0,75     </t>
  </si>
  <si>
    <t xml:space="preserve">NV SMALTO OPACO BIANCO LT.2,25     </t>
  </si>
  <si>
    <t xml:space="preserve">NV SMALTO OPACO BIANCO LT.3,75     </t>
  </si>
  <si>
    <t>NV SMALTO OPACO Cart.Colori LT.0,75</t>
  </si>
  <si>
    <t>NV SMALTO OPACO Cart.Colori LT.2,25</t>
  </si>
  <si>
    <t>NV SMALTO OPACO Colori Spec LT.0,75</t>
  </si>
  <si>
    <t>NV SMALTO OPACO Colori Spec LT.2,25</t>
  </si>
  <si>
    <t xml:space="preserve">NV SMALTO OPACO BAS.P  </t>
  </si>
  <si>
    <t xml:space="preserve">NV SMALTO OPACO BAS.M  </t>
  </si>
  <si>
    <t xml:space="preserve">NV SMALTO OPACO BAS.D  </t>
  </si>
  <si>
    <t xml:space="preserve">NV SMALTO OPACO BAS.ED </t>
  </si>
  <si>
    <t xml:space="preserve">NV SMALTO OPACO BAS.TR </t>
  </si>
  <si>
    <t>Novalis Ferromicaceo</t>
  </si>
  <si>
    <t>NV FERROMICAC.Cart.Colori LT.0,75</t>
  </si>
  <si>
    <t>NV FERROMICAC.Cart.Colori LT.2,25</t>
  </si>
  <si>
    <t>NV FERROMICAC.NF 2190/baseB LT 0,75</t>
  </si>
  <si>
    <t>NV FERROMICAC.NF 2190/baseB LT2,25</t>
  </si>
  <si>
    <t>NV FERROMICAC.NF 2290/baseG LT 0,75</t>
  </si>
  <si>
    <t>NV FERROMICAC.NF 2290/baseG  LT 2,25</t>
  </si>
  <si>
    <t>Thermo</t>
  </si>
  <si>
    <t xml:space="preserve">NV THERMO              LT.0,75     </t>
  </si>
  <si>
    <t xml:space="preserve">NV THERMO              LT.2,25     </t>
  </si>
  <si>
    <t>Novalis Ferro Protettivo</t>
  </si>
  <si>
    <t xml:space="preserve">NV FERRO PROTETTIVO    LT.0,75     </t>
  </si>
  <si>
    <t xml:space="preserve">NV FERRO PROTETTIVO    LT.2,25     </t>
  </si>
  <si>
    <t>Novalis Sverniciatore</t>
  </si>
  <si>
    <t xml:space="preserve">NV SVERNICIATORE       LT.0,75     </t>
  </si>
  <si>
    <t xml:space="preserve">NV SVERNICIATORE       LT.2,25     </t>
  </si>
  <si>
    <t xml:space="preserve">NV SVERNICIATORE       LT.3,75     </t>
  </si>
  <si>
    <t>Novalis Aggrappante</t>
  </si>
  <si>
    <t xml:space="preserve">NV AGGRAPPANTE BIANCO  LT.0,75     </t>
  </si>
  <si>
    <t xml:space="preserve">NV AGGRAPPANTE BIANCO  LT.2,25     </t>
  </si>
  <si>
    <t>NV AGGRAPPANTE Cart.Colori LT.0,75</t>
  </si>
  <si>
    <t>NV AGGRAPPANTE Cart.Colori LT.2,25</t>
  </si>
  <si>
    <t>Novalis Antiruggine</t>
  </si>
  <si>
    <t>NV ANTIRUGGINE Cart.Colori LT.0,75</t>
  </si>
  <si>
    <t>NV ANTIRUGGINE Cart.Colori LT.2,25</t>
  </si>
  <si>
    <t>Convertitore</t>
  </si>
  <si>
    <t xml:space="preserve">NV CONVERTITORE        LT.0,25     </t>
  </si>
  <si>
    <t xml:space="preserve">NV CONVERTITORE        LT.0,75     </t>
  </si>
  <si>
    <t xml:space="preserve">NV CONVERTITORE        LT.2,25     </t>
  </si>
  <si>
    <t>Novalis Impregnante Cerato</t>
  </si>
  <si>
    <t>NV IMP.CERATO Cart.Colori LT.0,75</t>
  </si>
  <si>
    <t>NV IMP.CERATO Cart.Colori LT.2,25</t>
  </si>
  <si>
    <t xml:space="preserve">NV IMP.CERATO NC5900/baseTR </t>
  </si>
  <si>
    <t xml:space="preserve">NV IMP.CERATO NC4900/baseG  </t>
  </si>
  <si>
    <t>Turapori</t>
  </si>
  <si>
    <t xml:space="preserve">NV TURAPORI            LT.0,75     </t>
  </si>
  <si>
    <t xml:space="preserve">NV TURAPORI            LT.2,25     </t>
  </si>
  <si>
    <t>Fondo Riempitivo</t>
  </si>
  <si>
    <t>NV FONDO RIEMP.FR  LT.0,75</t>
  </si>
  <si>
    <t>NV FONDO RIEMP.FR  LT.2,25</t>
  </si>
  <si>
    <t>Sottosmalto</t>
  </si>
  <si>
    <t xml:space="preserve">NV SOTTOSMALTO         LT.0,75     </t>
  </si>
  <si>
    <t xml:space="preserve">NV SOTTOSMALTO         LT.2,25     </t>
  </si>
  <si>
    <t>Parquet</t>
  </si>
  <si>
    <t xml:space="preserve">NV PARQUET LUCIDO      LT.0,75     </t>
  </si>
  <si>
    <t xml:space="preserve">NV PARQUET LUCIDO      LT.2,25     </t>
  </si>
  <si>
    <t xml:space="preserve">NV PARQUET OPACO       LT.0,75     </t>
  </si>
  <si>
    <t xml:space="preserve">NV PARQUET OPACO       LT.2,25     </t>
  </si>
  <si>
    <t>(PAINT)</t>
  </si>
  <si>
    <t>Decorsil Primer</t>
  </si>
  <si>
    <t xml:space="preserve">DECORSIL PRIMER         LT. 1      </t>
  </si>
  <si>
    <t xml:space="preserve">DECORSIL PRIMER         LT. 4      </t>
  </si>
  <si>
    <t xml:space="preserve">DECORSIL PRIMER         LT.10      </t>
  </si>
  <si>
    <t xml:space="preserve">DECORSIL PRIMER         LT.20      </t>
  </si>
  <si>
    <t>Decorsil Primer Pigmentato</t>
  </si>
  <si>
    <t xml:space="preserve">DECOR.PRIMER PIGM.BIANCO LT. 4     </t>
  </si>
  <si>
    <t xml:space="preserve">DECOR.PRIMER PIGM.BIANCO LT.14     </t>
  </si>
  <si>
    <t xml:space="preserve">DECOR.PRIMER PIGM.FASC.A LT. 4     </t>
  </si>
  <si>
    <t xml:space="preserve">DECOR.PRIMER PIGM.FASC.A LT.14     </t>
  </si>
  <si>
    <t xml:space="preserve">DECOR.PRIMER PIGM.FASC.B LT. 4     </t>
  </si>
  <si>
    <t xml:space="preserve">DECOR.PRIMER PIGM.FASC.B LT.14     </t>
  </si>
  <si>
    <t xml:space="preserve">DECOR.PRIMER PIGM.FASC.C LT. 4     </t>
  </si>
  <si>
    <t xml:space="preserve">DECOR.PRIMER PIGM.FASC.C LT.14     </t>
  </si>
  <si>
    <t xml:space="preserve">DECOR.PRIMER PIGM.BASE P </t>
  </si>
  <si>
    <t xml:space="preserve">DECOR.PRIMER PIGM.BASE M </t>
  </si>
  <si>
    <t xml:space="preserve">DECOR.PRIMER PIGM.BASE D </t>
  </si>
  <si>
    <t xml:space="preserve">DECOR.PRIMER PIGM.BAS.ED </t>
  </si>
  <si>
    <t xml:space="preserve">DECOR.PRIMER PIGM.BAS.TR </t>
  </si>
  <si>
    <t>Decorsil Roma</t>
  </si>
  <si>
    <t xml:space="preserve">DECORSIL ROMA    BIANCO LT. 1      </t>
  </si>
  <si>
    <t xml:space="preserve">DECORSIL ROMA    BIANCO LT. 4      </t>
  </si>
  <si>
    <t xml:space="preserve">DECORSIL ROMA    BIANCO LT.14      </t>
  </si>
  <si>
    <t xml:space="preserve">DECORSIL ROMA Cart.Col. 348 &amp; LCS LT. 1      </t>
  </si>
  <si>
    <t>DECORSIL ROMA Cart.Col. 348 &amp; LCS LT. 4</t>
  </si>
  <si>
    <t>DECORSIL ROMA Cart.Col. 348 &amp; LCS LT.14</t>
  </si>
  <si>
    <t xml:space="preserve">DECORSIL ROMA    FASC.B LT. 1      </t>
  </si>
  <si>
    <t xml:space="preserve">DECORSIL ROMA    FASC.B LT. 4      </t>
  </si>
  <si>
    <t xml:space="preserve">DECORSIL ROMA    FASC.B LT.14      </t>
  </si>
  <si>
    <t xml:space="preserve">DECORSIL ROMA    FASC.C LT. 1      </t>
  </si>
  <si>
    <t xml:space="preserve">DECORSIL ROMA    FASC.C LT. 4      </t>
  </si>
  <si>
    <t xml:space="preserve">DECORSIL ROMA    FASC.C LT.14      </t>
  </si>
  <si>
    <t>DECORSIL ROMA    TL 761  LT. 1</t>
  </si>
  <si>
    <t>DECORSIL ROMA    TL 761  LT. 4</t>
  </si>
  <si>
    <t>DECORSIL ROMA    TL 761  LT.14</t>
  </si>
  <si>
    <t xml:space="preserve">DECORSIL ROMA    BASE P </t>
  </si>
  <si>
    <t xml:space="preserve">DECORSIL ROMA    BASE M </t>
  </si>
  <si>
    <t xml:space="preserve">DECORSIL ROMA    BASE D </t>
  </si>
  <si>
    <t xml:space="preserve">DECORSIL ROMA    BAS.ED </t>
  </si>
  <si>
    <t xml:space="preserve">DECORSIL ROMA    BAS.TR </t>
  </si>
  <si>
    <t>Decorsil Firenze</t>
  </si>
  <si>
    <t xml:space="preserve">DECORSIL FIRENZE BIANCO LT. 4      </t>
  </si>
  <si>
    <t xml:space="preserve">DECORSIL FIRENZE BIANCO LT.14      </t>
  </si>
  <si>
    <t xml:space="preserve">DECORSIL FIRENZE FASC.A LT. 4      </t>
  </si>
  <si>
    <t xml:space="preserve">DECORSIL FIRENZE FASC.A LT.14      </t>
  </si>
  <si>
    <t xml:space="preserve">DECORSIL FIRENZE FASC.B LT. 4      </t>
  </si>
  <si>
    <t xml:space="preserve">DECORSIL FIRENZE FASC.B LT.14      </t>
  </si>
  <si>
    <t xml:space="preserve">DECORSIL FIRENZE FASC.C LT. 4      </t>
  </si>
  <si>
    <t xml:space="preserve">DECORSIL FIRENZE FASC.C LT.14      </t>
  </si>
  <si>
    <t xml:space="preserve">DECORSIL FIRENZE BASE P </t>
  </si>
  <si>
    <t xml:space="preserve">DECORSIL FIRENZE BASE D </t>
  </si>
  <si>
    <t xml:space="preserve">DECORSIL FIRENZE BAS.TR </t>
  </si>
  <si>
    <t>Decorsil Bologna e B.Fine</t>
  </si>
  <si>
    <t>DECORSIL BO e BO FINE BIANCO LT. 4</t>
  </si>
  <si>
    <t>DECORSIL BO e BO FINE BIANCO LT.14</t>
  </si>
  <si>
    <t>DECORSIL BO e BO FINE FASC.A LT. 4</t>
  </si>
  <si>
    <t>DECORSIL BO e BO FINE FASC.A LT.14</t>
  </si>
  <si>
    <t>DECORSIL BO e BO FINE FASC.B LT. 4</t>
  </si>
  <si>
    <t>DECORSIL BO e BO FINE FASC.B LT.14</t>
  </si>
  <si>
    <t>DECORSIL BO e BO FINE FASC.C LT. 4</t>
  </si>
  <si>
    <t>DECORSIL BO e BO FINE FASC.C LT.14</t>
  </si>
  <si>
    <t xml:space="preserve">DECORSIL BO e BO FINE BASE P </t>
  </si>
  <si>
    <t xml:space="preserve">DECORSIL BO e BO FINE BASE D </t>
  </si>
  <si>
    <t xml:space="preserve">DECORSIL BO e BO FINE BAS.TR </t>
  </si>
  <si>
    <t>Decorsil Venezia</t>
  </si>
  <si>
    <t xml:space="preserve">DECORSIL VENEZIA BIANCO LT. 4      </t>
  </si>
  <si>
    <t xml:space="preserve">DECORSIL VENEZIA BIANCO LT.14      </t>
  </si>
  <si>
    <t xml:space="preserve">DECORSIL VENEZIA FAS.A  LT. 4      </t>
  </si>
  <si>
    <t xml:space="preserve">DECORSIL VENEZIA FAS.A  LT.14      </t>
  </si>
  <si>
    <t xml:space="preserve">DECORSIL VENEZIA FAS.B  LT. 4      </t>
  </si>
  <si>
    <t xml:space="preserve">DECORSIL VENEZIA FAS.B  LT.14      </t>
  </si>
  <si>
    <t xml:space="preserve">DECORSIL VENEZIA FAS.C  LT. 4      </t>
  </si>
  <si>
    <t xml:space="preserve">DECORSIL VENEZIA FAS.C  LT.14      </t>
  </si>
  <si>
    <t xml:space="preserve">DECORSIL VENEZIA BASE P </t>
  </si>
  <si>
    <t xml:space="preserve">DECORSIL VENEZIA BASE D </t>
  </si>
  <si>
    <t xml:space="preserve">DECORSIL VENEZIA BAS.TR </t>
  </si>
  <si>
    <t>Elastrong Stucco</t>
  </si>
  <si>
    <t xml:space="preserve">ELASTRONG STUCCO        LT. 1      </t>
  </si>
  <si>
    <t xml:space="preserve">ELASTRONG STUCCO        LT. 4      </t>
  </si>
  <si>
    <t xml:space="preserve">ELASTRONG STUCCO        LT.14      </t>
  </si>
  <si>
    <t>Elastrong Rasatura Elastica</t>
  </si>
  <si>
    <t xml:space="preserve">ELASTRONG RASATURA ELAS.LT. 4      </t>
  </si>
  <si>
    <t xml:space="preserve">ELASTRONG RASATURA ELAS.LT.14      </t>
  </si>
  <si>
    <t>Elastrong Gum</t>
  </si>
  <si>
    <t xml:space="preserve">ELASTRONG GUM   BIANCO  LT. 4      </t>
  </si>
  <si>
    <t xml:space="preserve">ELASTRONG GUM   BIANCO  LT.14      </t>
  </si>
  <si>
    <t xml:space="preserve">ELASTRONG GUM   FASC.A  LT. 4      </t>
  </si>
  <si>
    <t xml:space="preserve">ELASTRONG GUM   FASC.A  LT.14      </t>
  </si>
  <si>
    <t xml:space="preserve">ELASTRONG GUM   FASC.B  LT. 4      </t>
  </si>
  <si>
    <t xml:space="preserve">ELASTRONG GUM   FASC.B  LT.14      </t>
  </si>
  <si>
    <t xml:space="preserve">ELASTRONG GUM   FASC.C  LT. 4      </t>
  </si>
  <si>
    <t xml:space="preserve">ELASTRONG GUM   FASC.C  LT.14      </t>
  </si>
  <si>
    <t xml:space="preserve">ELASTRONG GUM   BASE P  </t>
  </si>
  <si>
    <t xml:space="preserve">ELASTRONG GUM   BASE M  </t>
  </si>
  <si>
    <t xml:space="preserve">ELASTRONG GUM   BASE D  </t>
  </si>
  <si>
    <t xml:space="preserve">ELASTRONG GUM   BASE ED </t>
  </si>
  <si>
    <t xml:space="preserve">ELASTRONG GUM   BASE TR </t>
  </si>
  <si>
    <t>Elastrong Paint Gum</t>
  </si>
  <si>
    <t xml:space="preserve">ELASTRONG PAI.GUM BIANC.LT. 4      </t>
  </si>
  <si>
    <t xml:space="preserve">ELASTRONG PAI.GUM BIANC.LT.14      </t>
  </si>
  <si>
    <t xml:space="preserve">ELASTRONG PAI.GUM FAS.A LT. 4      </t>
  </si>
  <si>
    <t xml:space="preserve">ELASTRONG PAI.GUM FAS.A LT.14      </t>
  </si>
  <si>
    <t xml:space="preserve">ELASTRONG PAI.GUM FAS.B LT. 4      </t>
  </si>
  <si>
    <t xml:space="preserve">ELASTRONG PAI.GUM FAS.B LT.14      </t>
  </si>
  <si>
    <t xml:space="preserve">ELASTRONG PAI.GUM FAS.C LT. 4      </t>
  </si>
  <si>
    <t xml:space="preserve">ELASTRONG PAI.GUM FAS.C LT.14      </t>
  </si>
  <si>
    <t>ELASTRONG PAI.GUM TL 761- TL 781 LT. 4</t>
  </si>
  <si>
    <t>ELASTRONG PAI.GUM TL 761- TL 781 LT.14</t>
  </si>
  <si>
    <t xml:space="preserve">ELASTRONG PAI.GUM P     </t>
  </si>
  <si>
    <t xml:space="preserve">ELASTRONG PAI.GUM M     </t>
  </si>
  <si>
    <t xml:space="preserve">ELASTRONG PAI.GUM D     </t>
  </si>
  <si>
    <t xml:space="preserve">ELASTRONG PAI.GUM ED    </t>
  </si>
  <si>
    <t xml:space="preserve">ELASTRONG PAI.GUM TR    </t>
  </si>
  <si>
    <t>Elastrong Rialto</t>
  </si>
  <si>
    <t xml:space="preserve">ELASTRONG RIALTO BIANCO LT. 4      </t>
  </si>
  <si>
    <t xml:space="preserve">ELASTRONG RIALTO BIANCO LT.14      </t>
  </si>
  <si>
    <t xml:space="preserve">ELASTRONG RIALTO FASC.A LT. 4      </t>
  </si>
  <si>
    <t xml:space="preserve">ELASTRONG RIALTO FASC.A LT.14      </t>
  </si>
  <si>
    <t xml:space="preserve">ELASTRONG RIALTO FASC.B LT. 4      </t>
  </si>
  <si>
    <t xml:space="preserve">ELASTRONG RIALTO FASC.B LT.14      </t>
  </si>
  <si>
    <t xml:space="preserve">ELASTRONG RIALTO FASC.C LT. 4      </t>
  </si>
  <si>
    <t xml:space="preserve">ELASTRONG RIALTO FASC.C LT.14      </t>
  </si>
  <si>
    <t xml:space="preserve">ELASTRONG RIALTO BASE P </t>
  </si>
  <si>
    <t xml:space="preserve">ELASTRONG RIALTO BASE D </t>
  </si>
  <si>
    <t xml:space="preserve">ELASTRONG RIALTO BAS.TR </t>
  </si>
  <si>
    <t>Elastrong Rialto Venezia</t>
  </si>
  <si>
    <t xml:space="preserve">ELASTRONG R.VENEZ.BIANC.LT. 4      </t>
  </si>
  <si>
    <t xml:space="preserve">ELASTRONG R.VENEZ.BIANC.LT.14      </t>
  </si>
  <si>
    <t xml:space="preserve">ELASTRONG R.VENEZ.FAS.A LT. 4      </t>
  </si>
  <si>
    <t xml:space="preserve">ELASTRONG R.VENEZ.FAS.A LT.14      </t>
  </si>
  <si>
    <t xml:space="preserve">ELASTRONG R.VENEZ.FAS.B LT. 4      </t>
  </si>
  <si>
    <t xml:space="preserve">ELASTRONG R.VENEZ.FAS.B LT.14      </t>
  </si>
  <si>
    <t xml:space="preserve">ELASTRONG R.VENEZ.FAS.C LT. 4      </t>
  </si>
  <si>
    <t xml:space="preserve">ELASTRONG R.VENEZ.FAS.C LT.14      </t>
  </si>
  <si>
    <t>ELASTRONG R.VENEZ.P     LT 4</t>
  </si>
  <si>
    <t>ELASTRONG R.VENEZ.P     LT 14</t>
  </si>
  <si>
    <t>ELASTRONG R.VENEZ.D     LT 4</t>
  </si>
  <si>
    <t>ELASTRONG R.VENEZ.D     LT 14</t>
  </si>
  <si>
    <t>ELASTRONG R.VENEZ.TR    LT 4</t>
  </si>
  <si>
    <t>ELASTRONG R.VENEZ.TR    LT 14</t>
  </si>
  <si>
    <t>Veldecor</t>
  </si>
  <si>
    <t>VELDECOR Cartella Colori LT. 0,500</t>
  </si>
  <si>
    <t>VELDECOR Cartella Colori LT. 1</t>
  </si>
  <si>
    <t>VELDECOR Cartella Colori LT. 4</t>
  </si>
  <si>
    <t>VELDECOR Cartella Colori LT.14</t>
  </si>
  <si>
    <t xml:space="preserve">VELDECOR BASE P      LT. 0,500     </t>
  </si>
  <si>
    <t xml:space="preserve">VELDECOR BASE P      LT. 1         </t>
  </si>
  <si>
    <t xml:space="preserve">VELDECOR BASE P      LT. 4         </t>
  </si>
  <si>
    <t xml:space="preserve">VELDECOR BASE P      LT.14         </t>
  </si>
  <si>
    <t xml:space="preserve">VELDECOR BASE Z      LT. 0,500     </t>
  </si>
  <si>
    <t xml:space="preserve">VELDECOR BASE Z      LT. 1         </t>
  </si>
  <si>
    <t xml:space="preserve">VELDECOR BASE Z      LT. 4         </t>
  </si>
  <si>
    <t xml:space="preserve">VELDECOR BASE Z      LT.14         </t>
  </si>
  <si>
    <t xml:space="preserve">VELDECOR BASE TR     LT. 0,500     </t>
  </si>
  <si>
    <t xml:space="preserve">VELDECOR BASE TR     LT. 1         </t>
  </si>
  <si>
    <t xml:space="preserve">VELDECOR BASE TR     LT. 4         </t>
  </si>
  <si>
    <t xml:space="preserve">VELDECOR BASE TR     LT.14         </t>
  </si>
  <si>
    <t>BASE P               LT.4</t>
  </si>
  <si>
    <t>BASE P               LT.14</t>
  </si>
  <si>
    <t>BASE I               LT.4</t>
  </si>
  <si>
    <t>BASE I               LT.14</t>
  </si>
  <si>
    <t>BASE TR              LT.4</t>
  </si>
  <si>
    <t>BASE TR              LT.14</t>
  </si>
  <si>
    <t>Archital</t>
  </si>
  <si>
    <t xml:space="preserve">ARCHITAL BIANCO         LT. 1      </t>
  </si>
  <si>
    <t xml:space="preserve">ARCHITAL BIANCO         LT. 4      </t>
  </si>
  <si>
    <t xml:space="preserve">ARCHITAL BIANCO         LT.14      </t>
  </si>
  <si>
    <t>ARCHITAL Cart.Col. 348 &amp; LCS  LT. 1</t>
  </si>
  <si>
    <t>ARCHITAL Cart.Col. 348 &amp; LCS  LT. 4</t>
  </si>
  <si>
    <t>ARCHITAL Cart.Col. 348 &amp; LCS  LT.14</t>
  </si>
  <si>
    <t xml:space="preserve">ARCHITAL FASCIA B       LT. 1      </t>
  </si>
  <si>
    <t xml:space="preserve">ARCHITAL FASCIA B       LT. 4      </t>
  </si>
  <si>
    <t xml:space="preserve">ARCHITAL FASCIA B       LT.14      </t>
  </si>
  <si>
    <t xml:space="preserve">ARCHITAL FASCIA C       LT. 1      </t>
  </si>
  <si>
    <t xml:space="preserve">ARCHITAL FASCIA C       LT. 4      </t>
  </si>
  <si>
    <t xml:space="preserve">ARCHITAL FASCIA C       LT.14      </t>
  </si>
  <si>
    <t>ARCHITAL TL201-321-764-782  LT. 1</t>
  </si>
  <si>
    <t>ARCHITAL TL201-321-764-782  LT. 4</t>
  </si>
  <si>
    <t>ARCHITAL TL201-321-764-782  LT.14</t>
  </si>
  <si>
    <t>ARCHITAL TL761-781  LT. 1</t>
  </si>
  <si>
    <t>ARCHITAL TL761-781  LT. 4</t>
  </si>
  <si>
    <t>ARCHITAL TL761-781  LT.14</t>
  </si>
  <si>
    <t xml:space="preserve">ARCHITAL BASE P         </t>
  </si>
  <si>
    <t xml:space="preserve">ARCHITAL BASE M         </t>
  </si>
  <si>
    <t xml:space="preserve">ARCHITAL BASE D         </t>
  </si>
  <si>
    <t xml:space="preserve">ARCHITAL BASE ED        </t>
  </si>
  <si>
    <t xml:space="preserve">ARCHITAL BASE TR        </t>
  </si>
  <si>
    <t>Neo Quarz</t>
  </si>
  <si>
    <t xml:space="preserve">NEOQUARZ BIANCO         LT. 1      </t>
  </si>
  <si>
    <t xml:space="preserve">NEOQUARZ BIANCO         LT. 4      </t>
  </si>
  <si>
    <t xml:space="preserve">NEOQUARZ BIANCO         LT.14      </t>
  </si>
  <si>
    <t>NEOQUARZ Cart.Col. 348 &amp; LCS  LT. 1</t>
  </si>
  <si>
    <t>NEOQUARZ Cart.Col. 348 &amp; LCS  LT. 4</t>
  </si>
  <si>
    <t>NEOQUARZ Cart.Col. 348 &amp; LCS  LT.14</t>
  </si>
  <si>
    <t xml:space="preserve">NEOQUARZ FASCIA B       LT. 1      </t>
  </si>
  <si>
    <t xml:space="preserve">NEOQUARZ FASCIA B       LT. 4      </t>
  </si>
  <si>
    <t xml:space="preserve">NEOQUARZ FASCIA B       LT.14      </t>
  </si>
  <si>
    <t xml:space="preserve">NEOQUARZ FASCIA C       LT. 1      </t>
  </si>
  <si>
    <t xml:space="preserve">NEOQUARZ FASCIA C       LT. 4      </t>
  </si>
  <si>
    <t xml:space="preserve">NEOQUARZ FASCIA C       LT.14      </t>
  </si>
  <si>
    <t>NQ TL101-111-112-123-124-321-741 LT. 1</t>
  </si>
  <si>
    <t>NQ TL101-111-112-123-124-321-741 LT. 4</t>
  </si>
  <si>
    <t>NQ TL101-111-112-123-124-321-741 LT.14</t>
  </si>
  <si>
    <t>NEOQUARZ TL201-764-782 LT. 1</t>
  </si>
  <si>
    <t>NEOQUARZ TL201-764-782 LT. 4</t>
  </si>
  <si>
    <t>NEOQUARZ TL201-764-782 LT.14</t>
  </si>
  <si>
    <t>NEOQUARZ TL761-781  LT. 1</t>
  </si>
  <si>
    <t>NEOQUARZ TL761-781  LT. 4</t>
  </si>
  <si>
    <t>NEOQUARZ TL761-781  LT.14</t>
  </si>
  <si>
    <t xml:space="preserve">NEOQUARZ BASE P         </t>
  </si>
  <si>
    <t xml:space="preserve">NEOQUARZ BASE M         </t>
  </si>
  <si>
    <t xml:space="preserve">NEOQUARZ BASE D         </t>
  </si>
  <si>
    <t xml:space="preserve">NEOQUARZ BASE ED        </t>
  </si>
  <si>
    <t xml:space="preserve">NEOQUARZ BASE TR        </t>
  </si>
  <si>
    <t>Velatura Alla Calce</t>
  </si>
  <si>
    <t>VELATURA CALCE Cartella Color LT. 1</t>
  </si>
  <si>
    <t>VELATURA CALCE Cartella Color LT. 4</t>
  </si>
  <si>
    <t>VELATURA CALCE Cartella Color LT.14</t>
  </si>
  <si>
    <t xml:space="preserve">VELATURA CALCE BASE P    LT. 1     </t>
  </si>
  <si>
    <t xml:space="preserve">VELATURA CALCE BASE P    LT. 4     </t>
  </si>
  <si>
    <t xml:space="preserve">VELATURA CALCE BASE P    LT.14     </t>
  </si>
  <si>
    <t xml:space="preserve">VELATURA CALCE BASE TR   LT. 1     </t>
  </si>
  <si>
    <t xml:space="preserve">VELATURA CALCE BASE TR   LT. 4     </t>
  </si>
  <si>
    <t xml:space="preserve">VELATURA CALCE BASE TR   LT.14     </t>
  </si>
  <si>
    <t xml:space="preserve">VELATURA CALCE BASE TGR  LT. 1     </t>
  </si>
  <si>
    <t xml:space="preserve">VELATURA CALCE BASE TGR  LT. 4     </t>
  </si>
  <si>
    <t xml:space="preserve">VELATURA CALCE BASE TGR  LT.14     </t>
  </si>
  <si>
    <t xml:space="preserve">VELATURA CALCE BASE TGL  LT. 1     </t>
  </si>
  <si>
    <t xml:space="preserve">VELATURA CALCE BASE TGL  LT. 4     </t>
  </si>
  <si>
    <t xml:space="preserve">VELATURA CALCE BASE TGL  LT.14     </t>
  </si>
  <si>
    <t xml:space="preserve">VELATURA CALCE BASE TBL  LT. 1     </t>
  </si>
  <si>
    <t xml:space="preserve">VELATURA CALCE BASE TBL  LT. 4     </t>
  </si>
  <si>
    <t xml:space="preserve">VELATURA CALCE BASE TBL  LT.14     </t>
  </si>
  <si>
    <t>Intonaco Antico</t>
  </si>
  <si>
    <t xml:space="preserve">INTONACO ANTICO BIANCO/P KG. 1     </t>
  </si>
  <si>
    <t xml:space="preserve">INTONACO ANTICO BIANCO/P KG. 5     </t>
  </si>
  <si>
    <t xml:space="preserve">INTONACO ANTICO BIANCO/P KG.25     </t>
  </si>
  <si>
    <t>INTONACO ANTICO Cartella Col. KG. 1</t>
  </si>
  <si>
    <t>INTONACO ANTICO Cartella Col. KG. 5</t>
  </si>
  <si>
    <t>INTONACO ANTICO Cartella Col. KG.25</t>
  </si>
  <si>
    <t>INTONACO ANTICO Col.Spec. KG. 1</t>
  </si>
  <si>
    <t>INTONACO ANTICO Col.Spec. KG. 5</t>
  </si>
  <si>
    <t>INTONACO ANTICO Col.Spec. KG.25</t>
  </si>
  <si>
    <t xml:space="preserve">INTONACO ANTICO BASE TR  </t>
  </si>
  <si>
    <t xml:space="preserve">INTONACO ANTICO BASE TGL </t>
  </si>
  <si>
    <t>Fondo Uniformante</t>
  </si>
  <si>
    <t xml:space="preserve">FONDO UNIFORMANTE LCS    LT. 1     </t>
  </si>
  <si>
    <t xml:space="preserve">FONDO UNIFORMANTE LCS    LT. 4     </t>
  </si>
  <si>
    <t xml:space="preserve">FONDO UNIFORMANTE LCS    LT.14     </t>
  </si>
  <si>
    <t>Isolante Consolidante</t>
  </si>
  <si>
    <t xml:space="preserve">ISOLANTE CONSOLIDANTE    LT. 1     </t>
  </si>
  <si>
    <t xml:space="preserve">ISOLANTE CONSOLIDANTE    LT. 5     </t>
  </si>
  <si>
    <t xml:space="preserve">ISOLANTE CONSOLIDANTE    LT.20     </t>
  </si>
  <si>
    <t>Rasatura Alla Calce</t>
  </si>
  <si>
    <t xml:space="preserve">RASATURA CALCE FINE      KG.25     </t>
  </si>
  <si>
    <t xml:space="preserve">RASATURA CALCE MEDIO     KG.25     </t>
  </si>
  <si>
    <t xml:space="preserve">RASATURA CALCE GROSSO    KG.25     </t>
  </si>
  <si>
    <t>Cera Protettiva</t>
  </si>
  <si>
    <t xml:space="preserve">CERA PROTETTIVA LCS      LT. 1     </t>
  </si>
  <si>
    <t xml:space="preserve">CERA PROTETTIVA LCS      LT. 4     </t>
  </si>
  <si>
    <t>Betoncryll Malta</t>
  </si>
  <si>
    <t xml:space="preserve">BETONCRYLL MALTA        KG.25      </t>
  </si>
  <si>
    <t>Betoncryll Passivante</t>
  </si>
  <si>
    <t xml:space="preserve">BETONCRYLL PASSIVANTE   KG. 1      </t>
  </si>
  <si>
    <t xml:space="preserve">BETONCRYLL PASSIVANTE   KG. 5      </t>
  </si>
  <si>
    <t>Betoncryll Idrorepellente</t>
  </si>
  <si>
    <t xml:space="preserve">BETONCRYLL IDROREPELL.  LT. 1      </t>
  </si>
  <si>
    <t xml:space="preserve">BETONCRYLL IDROREPELL.  LT. 4      </t>
  </si>
  <si>
    <t xml:space="preserve">BETONCRYLL IDROREPELL.  LT.10      </t>
  </si>
  <si>
    <t xml:space="preserve">BETONCRYLL IDROREPELL.  LT.20      </t>
  </si>
  <si>
    <t>Betoncryll Trasparente</t>
  </si>
  <si>
    <t xml:space="preserve">BETONCRYLL TRASPARENTE  LT. 1      </t>
  </si>
  <si>
    <t xml:space="preserve">BETONCRYLL TRASPARENTE  LT. 4      </t>
  </si>
  <si>
    <t xml:space="preserve">BETONCRYLL TRASPARENTE  LT.14      </t>
  </si>
  <si>
    <t>Betoncryll Semitrasparente</t>
  </si>
  <si>
    <t>BETONCRYLL SEMITR.Cart.Colori LT. 1</t>
  </si>
  <si>
    <t>BETONCRYLL SEMITR.Cart.Colori LT. 4</t>
  </si>
  <si>
    <t>BETONCRYLL SEMITR.Cart.Colori LT.14</t>
  </si>
  <si>
    <t xml:space="preserve">BETONCRYLL SEMITR.BASE  LT. 1      </t>
  </si>
  <si>
    <t xml:space="preserve">BETONCRYLL SEMITR.BASE  LT. 4      </t>
  </si>
  <si>
    <t xml:space="preserve">BETONCRYLL SEMITR.BASE  LT.14      </t>
  </si>
  <si>
    <t>Betoncryll Pigmentato</t>
  </si>
  <si>
    <t xml:space="preserve">BETONCRYLL PIGM.BIANCO  LT. 1      </t>
  </si>
  <si>
    <t xml:space="preserve">BETONCRYLL PIGM.BIANCO  LT. 4      </t>
  </si>
  <si>
    <t xml:space="preserve">BETONCRYLL PIGM.BIANCO  LT.14      </t>
  </si>
  <si>
    <t xml:space="preserve">BETONCRYLL PIGM.FASC.A  LT. 1      </t>
  </si>
  <si>
    <t xml:space="preserve">BETONCRYLL PIGM.FASC.A  LT. 4      </t>
  </si>
  <si>
    <t xml:space="preserve">BETONCRYLL PIGM.FASC.A  LT.14      </t>
  </si>
  <si>
    <t xml:space="preserve">BETONCRYLL PIGM.FASC.B  LT. 1      </t>
  </si>
  <si>
    <t xml:space="preserve">BETONCRYLL PIGM.FASC.B  LT. 4      </t>
  </si>
  <si>
    <t xml:space="preserve">BETONCRYLL PIGM.FASC.B  LT.14      </t>
  </si>
  <si>
    <t xml:space="preserve">BETONCRYLL PIGM.FASC.C  LT. 1      </t>
  </si>
  <si>
    <t xml:space="preserve">BETONCRYLL PIGM.FASC.C  LT. 4      </t>
  </si>
  <si>
    <t xml:space="preserve">BETONCRYLL PIGM.FASC.C  LT.14      </t>
  </si>
  <si>
    <t>BETONCRYLL PIGM. TL761-781  LT. 1</t>
  </si>
  <si>
    <t>BETONCRYLL PIGM. TL761-781  LT. 4</t>
  </si>
  <si>
    <t>BETONCRYLL PIGM. TL761-781  LT.14</t>
  </si>
  <si>
    <t xml:space="preserve">BETONCRYLL PIGM.BASE P  </t>
  </si>
  <si>
    <t xml:space="preserve">BETONCRYLL PIGM.BASE M  </t>
  </si>
  <si>
    <t xml:space="preserve">BETONCRYLL PIGM.BASE D  </t>
  </si>
  <si>
    <t xml:space="preserve">BETONCRYLL PIGM.BASE ED </t>
  </si>
  <si>
    <t xml:space="preserve">BETONCRYLL PIGM.BASE TR </t>
  </si>
  <si>
    <t>Blankor</t>
  </si>
  <si>
    <t xml:space="preserve">BLANKOR BIANCO       LT. 4         </t>
  </si>
  <si>
    <t xml:space="preserve">BLANKOR BIANCO       LT.14         </t>
  </si>
  <si>
    <t xml:space="preserve">BLANKOR FASCIA A     LT. 4         </t>
  </si>
  <si>
    <t xml:space="preserve">BLANKOR FASCIA A     LT.14         </t>
  </si>
  <si>
    <t xml:space="preserve">BLANKOR FASCIA B     LT. 4         </t>
  </si>
  <si>
    <t xml:space="preserve">BLANKOR FASCIA B     LT.14         </t>
  </si>
  <si>
    <t xml:space="preserve">BLANKOR FASCIA C     LT. 4         </t>
  </si>
  <si>
    <t xml:space="preserve">BLANKOR FASCIA C     LT.14         </t>
  </si>
  <si>
    <t xml:space="preserve">BLANKOR BASE P       </t>
  </si>
  <si>
    <t xml:space="preserve">BLANKOR BASE M       </t>
  </si>
  <si>
    <t xml:space="preserve">BLANKOR BASE D       </t>
  </si>
  <si>
    <t xml:space="preserve">BLANKOR BASE ED      </t>
  </si>
  <si>
    <t xml:space="preserve">BLANKOR BASE TR      </t>
  </si>
  <si>
    <t>Neokryll</t>
  </si>
  <si>
    <t xml:space="preserve">NEOKRYLL             LT. 1         </t>
  </si>
  <si>
    <t xml:space="preserve">NEOKRYLL             LT. 5         </t>
  </si>
  <si>
    <t xml:space="preserve">NEOKRYLL             LT.10         </t>
  </si>
  <si>
    <t xml:space="preserve">NEOKRYLL             LT.20         </t>
  </si>
  <si>
    <t>Rasofinish</t>
  </si>
  <si>
    <t xml:space="preserve">RASO FINISH          LT.14         </t>
  </si>
  <si>
    <t>Neokoll</t>
  </si>
  <si>
    <t xml:space="preserve">NEOKOLL              LT.14         </t>
  </si>
  <si>
    <t>Ekostripper</t>
  </si>
  <si>
    <t xml:space="preserve">EKOSTRIPPER          LT. 0,75      </t>
  </si>
  <si>
    <t xml:space="preserve">EKOSTRIPPER          LT. 4         </t>
  </si>
  <si>
    <t xml:space="preserve">EKOSTRIPPER          LT.14         </t>
  </si>
  <si>
    <t>(FACADE)</t>
  </si>
  <si>
    <t>Грунт Пример 1000</t>
  </si>
  <si>
    <t>Клондайк</t>
  </si>
  <si>
    <t>Клондайк Лайт</t>
  </si>
  <si>
    <t xml:space="preserve"> КЛОНДАЙК ЛАЙТ</t>
  </si>
  <si>
    <t>Покрытие с эффектом кожи животных сафари и дерева</t>
  </si>
  <si>
    <t>Сабуладор цв. №600-606, 608-612</t>
  </si>
  <si>
    <t>Декоративная краска Российского производства, создающая эффект велюра (шелка). В составе краски присутствует насыщенный золотой пигмент.</t>
  </si>
  <si>
    <t xml:space="preserve">Декоративная краска Российского производства, создающая эффект велюра (шелка). </t>
  </si>
  <si>
    <t>Декоративная, рельефная штукатурка Российского производства. С его помощью можно создать практически любой декоративный рельеф.</t>
  </si>
  <si>
    <t>303, 304, 305</t>
  </si>
  <si>
    <t>Профессиональные комплекты RIGO / Италия</t>
  </si>
  <si>
    <t>Турбинные компрессоры RIGO / Италия</t>
  </si>
  <si>
    <t>Профессиональные краскопульты RIGO / Италия</t>
  </si>
  <si>
    <t>Сопла для краскопульта RIGO / Италия</t>
  </si>
  <si>
    <t>Краскопульт SAGOLA для нанесения текстуры / Испания</t>
  </si>
  <si>
    <t xml:space="preserve">Комплект PMR 55 </t>
  </si>
  <si>
    <t>Комплект PMR 80</t>
  </si>
  <si>
    <t>Компрессор  TMR 55</t>
  </si>
  <si>
    <t>Компрессор  TMR 80</t>
  </si>
  <si>
    <t>Компрессор  TMR 140</t>
  </si>
  <si>
    <t>Краскопульт  MBA</t>
  </si>
  <si>
    <t>Краскопульт  MRI 2,5</t>
  </si>
  <si>
    <t xml:space="preserve">Краскопульт  MRI-AS </t>
  </si>
  <si>
    <t>Краскопульт  MRS 2,5</t>
  </si>
  <si>
    <t>Краскопульт  RAO</t>
  </si>
  <si>
    <t>Краскопульт  RDZ</t>
  </si>
  <si>
    <t>Сопло 0,5  (MRI-MBA) DUS07-0,5</t>
  </si>
  <si>
    <t xml:space="preserve">Сопло 0,7  (MRI-MBA) DUS07-0,7 </t>
  </si>
  <si>
    <t>Сопло 1,0  (MRI-MBA) DUS07-1,0</t>
  </si>
  <si>
    <t>Сопло 1,3  (MRI-MBA) DUS07-1,3</t>
  </si>
  <si>
    <t xml:space="preserve">Сопло 1,7  (MRI-MBA) DUS07-1,7 </t>
  </si>
  <si>
    <t xml:space="preserve">Сопло 2,1  (MRI-MBA) DUS07-2,1 </t>
  </si>
  <si>
    <t>Сопло 2,5  (MRI-MBA) DUS07-2,5</t>
  </si>
  <si>
    <t>Сопло 3,0  (MRI-MBA) DUS07-3,0</t>
  </si>
  <si>
    <t>Оборудование</t>
  </si>
  <si>
    <t>Egiptya</t>
  </si>
  <si>
    <t xml:space="preserve">Декоративная краска с интенсивным металлическим отливом. Идеально подходит для оформления интерьеров в современном стиле. </t>
  </si>
  <si>
    <t>ATF Maraviglia</t>
  </si>
  <si>
    <t>или</t>
  </si>
  <si>
    <t>Дюна</t>
  </si>
  <si>
    <t>Грунт Акрил (2 слоя)</t>
  </si>
  <si>
    <t>Подложка Асти-Фон-Перле</t>
  </si>
  <si>
    <t>Краска ATF Perlescente</t>
  </si>
  <si>
    <t>Краска ATF Iridescenti</t>
  </si>
  <si>
    <t>Подложка Асти-Фон-Ириди</t>
  </si>
  <si>
    <t>Тонер для подложки</t>
  </si>
  <si>
    <t xml:space="preserve">Краска ATF Vintage </t>
  </si>
  <si>
    <t>Краска ATF (2 слоя)</t>
  </si>
  <si>
    <t>Подложка Асти-Фон</t>
  </si>
  <si>
    <t>Краска ATF</t>
  </si>
  <si>
    <t>Краска ATF Arabesque</t>
  </si>
  <si>
    <t>Краска ATF Hoblio Ori /Argenti</t>
  </si>
  <si>
    <t>Краска ATF Hoblio Opaco</t>
  </si>
  <si>
    <t>Краска ATF Hoblio Metallic</t>
  </si>
  <si>
    <t>Краска ATF Metalvel</t>
  </si>
  <si>
    <t>Краска ATF Sentiero</t>
  </si>
  <si>
    <t>Подложка Асти-Фон-Небиа</t>
  </si>
  <si>
    <t>Тонер для подложки*</t>
  </si>
  <si>
    <t>Краска Antico Damasco Neutro</t>
  </si>
  <si>
    <t>Подложка Асти-Праймер-Дамаско</t>
  </si>
  <si>
    <t>Тонер Tintometrico (для подложки)</t>
  </si>
  <si>
    <t>Тонер Tintometrico (для подложки) *</t>
  </si>
  <si>
    <t>Воск Tatoo CERA *</t>
  </si>
  <si>
    <t>Краска Antico Coccio Etrusco bianco</t>
  </si>
  <si>
    <t>Краска Antico Coccio Etrusco moro</t>
  </si>
  <si>
    <t>Штукатурка ATF Stucchi</t>
  </si>
  <si>
    <t>Штукатурка Antico Tufo Italico</t>
  </si>
  <si>
    <t>Краска Antico Coccio Etrusco bianco *</t>
  </si>
  <si>
    <t>Краска Vanita</t>
  </si>
  <si>
    <t>Штукатурка Antico Stucco Italico</t>
  </si>
  <si>
    <t>Краска Egiptya</t>
  </si>
  <si>
    <t>Краска Асти-Небиа-Колор</t>
  </si>
  <si>
    <t>Краска Небиа-Золото (Серебро)</t>
  </si>
  <si>
    <t>Краска Бархат</t>
  </si>
  <si>
    <t>Подложка Асти-Бианко</t>
  </si>
  <si>
    <t>Подложка Асти-Праймер-Велюр</t>
  </si>
  <si>
    <t>Асти-Тонер-Велюр (для подложки)</t>
  </si>
  <si>
    <t>Подложка Праймер-Велюр-Голд</t>
  </si>
  <si>
    <t xml:space="preserve">Подложка Асти-Фон </t>
  </si>
  <si>
    <t>Асти-Тонер-Велюр №120 (для подл.)</t>
  </si>
  <si>
    <t>Краска Кристаллин Нано - серебро</t>
  </si>
  <si>
    <t>Краска Кристаллин Нано - золото</t>
  </si>
  <si>
    <t>Краска Дюна золото/серебро</t>
  </si>
  <si>
    <t>Колоран для грунта</t>
  </si>
  <si>
    <t>Колоран для краски *</t>
  </si>
  <si>
    <t>Аддитиво L50 *</t>
  </si>
  <si>
    <t>500 мл</t>
  </si>
  <si>
    <t>4-7 м2</t>
  </si>
  <si>
    <t>4-6 м2</t>
  </si>
  <si>
    <t>3-5 м2</t>
  </si>
  <si>
    <t>КОКИЙАЖ (малый комплект)</t>
  </si>
  <si>
    <t>КОКИЙАЖ (большой комплект)</t>
  </si>
  <si>
    <t>Перлам. Порошок</t>
  </si>
  <si>
    <t>Колоран для воска *</t>
  </si>
  <si>
    <t>Упа-ковка</t>
  </si>
  <si>
    <t>компл.</t>
  </si>
  <si>
    <t>САБУЛАДОР (цв. база)</t>
  </si>
  <si>
    <t>САБУЛАДОР (белая база)</t>
  </si>
  <si>
    <t>Сабуладор Soft золото, алюминий</t>
  </si>
  <si>
    <t>250 мл на 5 л краски</t>
  </si>
  <si>
    <t>500 мл на 5 л краски</t>
  </si>
  <si>
    <t>Декор. добавка Бри Oro/Arg *</t>
  </si>
  <si>
    <t>Декор. добавка Полибрил *</t>
  </si>
  <si>
    <t xml:space="preserve">Мозаичное покрытие с эффектом гранита </t>
  </si>
  <si>
    <t>Мирафлор (второй цвет) *</t>
  </si>
  <si>
    <t>АРТЕКО 1 (малый комплект)</t>
  </si>
  <si>
    <t>АРТЕКО 1 (большой комплект)</t>
  </si>
  <si>
    <t>Полуматовое покрытие с белыми, черными или цветными вкраплениями</t>
  </si>
  <si>
    <t>РОКОКО (малый комплект)</t>
  </si>
  <si>
    <t>РОКОКО (большой комплект)</t>
  </si>
  <si>
    <t>Фондо (900-беж., 902-серый)</t>
  </si>
  <si>
    <t>Воск 420 (для серебра) *</t>
  </si>
  <si>
    <t>Стукко Металлико (901-золото,         903-серебро)</t>
  </si>
  <si>
    <t>Финишное покрытие V16 *</t>
  </si>
  <si>
    <t>Финиш V16 (в краску)</t>
  </si>
  <si>
    <t>1 л на 5 л краски</t>
  </si>
  <si>
    <t>Матирующая добавка V30 *</t>
  </si>
  <si>
    <t>1 л на 4 л краски</t>
  </si>
  <si>
    <t>ВАЛСЕТИН (малый комплект)</t>
  </si>
  <si>
    <t>ВАЛСЕТИН  (большой комплект)</t>
  </si>
  <si>
    <t>Финишное покрытие перламутровое</t>
  </si>
  <si>
    <t xml:space="preserve">Для покрытий Артеко 1, 3, 7 </t>
  </si>
  <si>
    <t>Декоративная краска с эффектом шелка</t>
  </si>
  <si>
    <t>Санторини - серебро</t>
  </si>
  <si>
    <t>Санторини - золото</t>
  </si>
  <si>
    <t>Краска Санторини серебро</t>
  </si>
  <si>
    <t>Краска Санторини золото</t>
  </si>
  <si>
    <t xml:space="preserve">COCCIO ANTIC.R09 045 - 0410 - 0420 KG. 1        </t>
  </si>
  <si>
    <t xml:space="preserve">COCCIO ANTIC.R09 045 - 0410 - 0420 KG. 5        </t>
  </si>
  <si>
    <t xml:space="preserve">COCCIO ANTIC.R09 045 - 0410 - 0420 KG.20        </t>
  </si>
  <si>
    <t xml:space="preserve">COCCIO ANTIC.R09 055 - 0510 - 0520 KG. 1        </t>
  </si>
  <si>
    <t xml:space="preserve">COCCIO ANTIC.R09 055 - 0510 - 0520  KG. 5        </t>
  </si>
  <si>
    <t xml:space="preserve">COCCIO ANTIC.R09 055 - 0510 - 0520  KG.20        </t>
  </si>
  <si>
    <t xml:space="preserve">COCCIO ANTIC.R09 115 - 1110 - 1120  KG. 1        </t>
  </si>
  <si>
    <t xml:space="preserve">COCCIO ANTIC.R09 115 - 1110 - 1120  KG. 5        </t>
  </si>
  <si>
    <t xml:space="preserve">COCCIO ANTIC.R09 115 - 1110 - 1120  KG.20        </t>
  </si>
  <si>
    <t xml:space="preserve">COCCIO ANTIC.R09 235 - 2310 - 2320  KG. 1        </t>
  </si>
  <si>
    <t xml:space="preserve">COCCIO ANTIC.R09 235 - 2310 - 2320  KG. 5        </t>
  </si>
  <si>
    <t xml:space="preserve">COCCIO ANTIC.R09 235 - 2310 - 2320  KG.20        </t>
  </si>
  <si>
    <t>Комплект PMR 90E</t>
  </si>
  <si>
    <t>Комплект PMR 150E</t>
  </si>
  <si>
    <t>Комплект PMR 180E</t>
  </si>
  <si>
    <t>Компрессор  TMR 90E</t>
  </si>
  <si>
    <t>Компрессор  TMR 150E</t>
  </si>
  <si>
    <t>Компрессор  TMR 180E</t>
  </si>
  <si>
    <t>Краскопульт  MAF</t>
  </si>
  <si>
    <t>Краскопульт SAGOLA Premium 429 N</t>
  </si>
  <si>
    <t>Краска ATF Etnika др.</t>
  </si>
  <si>
    <t>Краска ATF "ORI e ARGENTI"</t>
  </si>
  <si>
    <t>Preziosi (люмен)</t>
  </si>
  <si>
    <t>Topazio</t>
  </si>
  <si>
    <t>Zaffiro, Ametista, Acquamarina</t>
  </si>
  <si>
    <t>Preziosi Ori/Argenti (люмен)</t>
  </si>
  <si>
    <t>Preziosi (люмен) *</t>
  </si>
  <si>
    <t>Perle Maraviglia</t>
  </si>
  <si>
    <t>ATF Hoblio (Metallico)</t>
  </si>
  <si>
    <t>ATF Hoblio (Opaco)</t>
  </si>
  <si>
    <t>Perla Metallica</t>
  </si>
  <si>
    <t>Argento Brillante, Oro Giallo</t>
  </si>
  <si>
    <t>Bronzo Lux, Rame Lux</t>
  </si>
  <si>
    <t>Oro Inca</t>
  </si>
  <si>
    <t>Тонер Tintometrico (для подложки) *  или</t>
  </si>
  <si>
    <t>Тонер Tinte Forti (для подложки) *</t>
  </si>
  <si>
    <t>Декоративная краска, в составе которой присутствует стеклянный бисер и кварц, что обеспечивает краске уникальный внешний вид.</t>
  </si>
  <si>
    <t xml:space="preserve">Декоративная краска с ярко выраженным серебренным блеском. </t>
  </si>
  <si>
    <t xml:space="preserve">Декоративная краска с эффектом «античных стен». Может быть выполнена с вкраплением белых (BIANCO) или черных (MORO) частиц. </t>
  </si>
  <si>
    <t>Декоративная краска с эффектом "мокрого шёлка".</t>
  </si>
  <si>
    <t xml:space="preserve">Отличается от своего прородителя Antico Damasco добавленным в состав краски золотого пигмента. </t>
  </si>
  <si>
    <t>Декоративная краска с эффектом песка. Характеризуется повышенной стойкостью к механическим воздействиям и ярко выраженной игрой света и тени.</t>
  </si>
  <si>
    <t>Тонер Effetti</t>
  </si>
  <si>
    <t xml:space="preserve">COCCIO ANTIC.R09 255 - 2510 - 2520  KG. 1        </t>
  </si>
  <si>
    <t xml:space="preserve">COCCIO ANTIC.R09 255 - 2510 - 2520  KG. 5        </t>
  </si>
  <si>
    <t xml:space="preserve">COCCIO ANTIC.R09 255 - 2510 - 2520  KG.20        </t>
  </si>
  <si>
    <t xml:space="preserve">COCCIO ANTIC.R09 265 - 2610 - 2620  KG. 1        </t>
  </si>
  <si>
    <t xml:space="preserve">COCCIO ANTIC.R09 265 - 2610 - 2620  KG. 5        </t>
  </si>
  <si>
    <t xml:space="preserve">COCCIO ANTIC.R09 265 - 2610 - 2620  KG.20        </t>
  </si>
  <si>
    <t xml:space="preserve">COCCIO ANTIC.R09 155 - 165 - 175  KG. 1        </t>
  </si>
  <si>
    <t xml:space="preserve">COCCIO ANTIC.R09 155 - 165 - 175  KG. 5        </t>
  </si>
  <si>
    <t xml:space="preserve">COCCIO ANTIC.R09 155 - 165 - 175  KG.20        </t>
  </si>
  <si>
    <t xml:space="preserve">COCCIO CEMEN.R10 015 - 0110 - 0120  KG. 1        </t>
  </si>
  <si>
    <t xml:space="preserve">COCCIO CEMEN.R10 015 - 0110 - 0120  KG. 5        </t>
  </si>
  <si>
    <t xml:space="preserve">COCCIO CEMEN.R10 015 - 0110 - 0120  KG.20        </t>
  </si>
  <si>
    <t xml:space="preserve">COCCIO CEMEN.R10 025 - 0210 - 0220  KG. 1        </t>
  </si>
  <si>
    <t xml:space="preserve">COCCIO CEMEN.R10 025 - 0210 - 0220  KG. 5        </t>
  </si>
  <si>
    <t xml:space="preserve">COCCIO CEMEN.R10 025 - 0210 - 0220  KG.20        </t>
  </si>
  <si>
    <t xml:space="preserve">COCCIO CEMEN.R10 035 - 0310 - 0320  KG. 1        </t>
  </si>
  <si>
    <t xml:space="preserve">COCCIO CEMEN.R10 035 - 0310 - 0320  KG. 5        </t>
  </si>
  <si>
    <t xml:space="preserve">COCCIO CEMEN.R10 035 - 0310 - 0320  KG.20        </t>
  </si>
  <si>
    <t xml:space="preserve">COCCIO CEMEN.R10 065 - 0610 - 0620  KG. 1        </t>
  </si>
  <si>
    <t xml:space="preserve">COCCIO CEMEN.R10 065 - 0610 - 0620  KG. 5        </t>
  </si>
  <si>
    <t xml:space="preserve">COCCIO CEMEN.R10 065 - 0610 - 0620  KG.20        </t>
  </si>
  <si>
    <t xml:space="preserve">COCCIO CEMEN.R10 215 - 2110 - 2120  KG. 1        </t>
  </si>
  <si>
    <t xml:space="preserve">COCCIO CEMEN.R10 215 - 2110 - 2120  KG. 5        </t>
  </si>
  <si>
    <t xml:space="preserve">COCCIO CEMEN.R10 215 - 2110 - 2120  KG.20        </t>
  </si>
  <si>
    <t xml:space="preserve">COCCIO CEMEN.R10 205 - 2010 - 2020  KG. 1        </t>
  </si>
  <si>
    <t xml:space="preserve">COCCIO CEMEN.R10 205 - 2010 - 2020  KG. 5        </t>
  </si>
  <si>
    <t xml:space="preserve">COCCIO CEMEN.R10 205 - 2010 - 2020  KG.20        </t>
  </si>
  <si>
    <t xml:space="preserve">RAFFAELLO R015 - R0120 - R0140        KG. 1        </t>
  </si>
  <si>
    <t xml:space="preserve">RAFFAELLO R015 - R0120 - R0140        KG. 5        </t>
  </si>
  <si>
    <t xml:space="preserve">RAFFAELLO R015 - R0120 - R0140        KG.20        </t>
  </si>
  <si>
    <t xml:space="preserve">RAFFAELLO R025 - R0220 - R0240        KG. 1        </t>
  </si>
  <si>
    <t xml:space="preserve">RAFFAELLO R025 - R0220 - R0240        KG. 5        </t>
  </si>
  <si>
    <t xml:space="preserve">RAFFAELLO R025 - R0220 - R0240        KG.20        </t>
  </si>
  <si>
    <t xml:space="preserve">RAFFAELLO R035 - R0320 - R0340        KG. 1        </t>
  </si>
  <si>
    <t xml:space="preserve">RAFFAELLO R035 - R0320 - R0340        KG. 5        </t>
  </si>
  <si>
    <t xml:space="preserve">RAFFAELLO R035 - R0320 - R0340        KG.20        </t>
  </si>
  <si>
    <t xml:space="preserve">RAFFAELLO R045 - R0420 - R0440        KG. 1        </t>
  </si>
  <si>
    <t xml:space="preserve">RAFFAELLO R045 - R0420 - R0440        KG. 5        </t>
  </si>
  <si>
    <t xml:space="preserve">RAFFAELLO R045 - R0420 - R0440        KG.20        </t>
  </si>
  <si>
    <t xml:space="preserve">RAFFAELLO R055 - R0520 - R0540        KG. 1        </t>
  </si>
  <si>
    <t xml:space="preserve">RAFFAELLO R055 - R0520 - R0540        KG. 5        </t>
  </si>
  <si>
    <t xml:space="preserve">RAFFAELLO R055 - R0520 - R0540        KG.20        </t>
  </si>
  <si>
    <t xml:space="preserve">RAFFAELLO R065 - R0620 - R0640        KG. 1        </t>
  </si>
  <si>
    <t xml:space="preserve">RAFFAELLO R065 - R0620 - R0640        KG. 5        </t>
  </si>
  <si>
    <t xml:space="preserve">RAFFAELLO R065 - R0620 - R0640        KG.20        </t>
  </si>
  <si>
    <t xml:space="preserve">RAFFAELLO R115 - R1120 - R1140        KG. 1        </t>
  </si>
  <si>
    <t xml:space="preserve">RAFFAELLO R115 - R1120 - R1140        KG. 5        </t>
  </si>
  <si>
    <t xml:space="preserve">RAFFAELLO R115 - R1120 - R1140        KG.20        </t>
  </si>
  <si>
    <t xml:space="preserve">RAFFAELLO R155 - R1520 - R1540        KG. 1        </t>
  </si>
  <si>
    <t xml:space="preserve">RAFFAELLO R155 - R1520 - R1540        KG. 5        </t>
  </si>
  <si>
    <t xml:space="preserve">RAFFAELLO R155 - R1520 - R1540        KG.20        </t>
  </si>
  <si>
    <t xml:space="preserve">RAFFAELLO R205 - R2020 - R2040        KG.20        </t>
  </si>
  <si>
    <t xml:space="preserve">RAFFAELLO R205 - R2020 - R2040        KG. 5        </t>
  </si>
  <si>
    <t xml:space="preserve">RAFFAELLO R205 - R2020 - R2040        KG. 1        </t>
  </si>
  <si>
    <t xml:space="preserve">RAFFAELLO R235 - R2320 - R2340        KG. 1        </t>
  </si>
  <si>
    <t xml:space="preserve">RAFFAELLO R235 - R2320 - R2340        KG. 5        </t>
  </si>
  <si>
    <t xml:space="preserve">RAFFAELLO R235 - R2320 - R2340        KG.20        </t>
  </si>
  <si>
    <t xml:space="preserve">RAFFAELLO R265 - R2620 - R2640        KG. 1        </t>
  </si>
  <si>
    <t xml:space="preserve">RAFFAELLO R265 - R2620 - R2640        KG. 5        </t>
  </si>
  <si>
    <t xml:space="preserve">RAFFAELLO R265 - R2620 - R2640        KG.20        </t>
  </si>
  <si>
    <t xml:space="preserve">RAFFAELLO R275 - R2720 - R2740        KG. 1        </t>
  </si>
  <si>
    <t xml:space="preserve">RAFFAELLO R275 - R2720 - R2740        KG. 5        </t>
  </si>
  <si>
    <t xml:space="preserve">RAFFAELLO R275 - R2720 - R2740        KG.20        </t>
  </si>
  <si>
    <t xml:space="preserve">RAFFAELLO R245 - R2420 - R2440        KG. 1        </t>
  </si>
  <si>
    <t xml:space="preserve">RAFFAELLO R245 - R2420 - R2440        KG. 5        </t>
  </si>
  <si>
    <t xml:space="preserve">RAFFAELLO R245 - R2420 - R2440        KG.20        </t>
  </si>
  <si>
    <t xml:space="preserve">RAFFAELLO R165 - R1620 - R1640        KG. 1        </t>
  </si>
  <si>
    <t xml:space="preserve">RAFFAELLO R165 - R1620 - R1640        KG. 5        </t>
  </si>
  <si>
    <t xml:space="preserve">RAFFAELLO R165 - R1620 - R1640        KG.20        </t>
  </si>
  <si>
    <t xml:space="preserve">RAFFAELLO R175 - R1720 - R1740        KG. 1        </t>
  </si>
  <si>
    <t xml:space="preserve">RAFFAELLO R175 - R1720 - R1740        KG. 5        </t>
  </si>
  <si>
    <t xml:space="preserve">RAFFAELLO R175 - R1720 - R1740        KG.20        </t>
  </si>
  <si>
    <t xml:space="preserve">RAFFAELLO R215 - R2120 - R2140        KG. 1        </t>
  </si>
  <si>
    <t xml:space="preserve">RAFFAELLO R215 - R2120 - R2140        KG. 5        </t>
  </si>
  <si>
    <t xml:space="preserve">RAFFAELLO R215 - R2120 - R2140        KG.20        </t>
  </si>
  <si>
    <t xml:space="preserve">RAFFAELLO R255 - R2520 - R2540        KG. 1        </t>
  </si>
  <si>
    <t xml:space="preserve">RAFFAELLO R255 - R2520 - R2540        KG. 5        </t>
  </si>
  <si>
    <t xml:space="preserve">RAFFAELLO R255 - R2520 - R2540        KG.20        </t>
  </si>
  <si>
    <t xml:space="preserve">RAFFAELLO R295 - R2920 - R2940        KG. 1        </t>
  </si>
  <si>
    <t xml:space="preserve">RAFFAELLO R295 - R2920 - R2940        KG. 5        </t>
  </si>
  <si>
    <t xml:space="preserve">RAFFAELLO R295 - R2920 - R2940        KG.20        </t>
  </si>
  <si>
    <t>Materico rilievo / rustico</t>
  </si>
  <si>
    <t>Monostrato amalfi / positano / sorrento</t>
  </si>
  <si>
    <t>Pittura Alla Calce Adige / Verona</t>
  </si>
  <si>
    <t xml:space="preserve">PITTURA CALCE  BI/P LT. 1     </t>
  </si>
  <si>
    <t xml:space="preserve">PITTURA CALCE  BI/P LT. 4     </t>
  </si>
  <si>
    <t xml:space="preserve">PITTURA CALCE  BI/P LT.14     </t>
  </si>
  <si>
    <t xml:space="preserve">PITT.CALCE  FASC. A LT. 1     </t>
  </si>
  <si>
    <t>PITT.CALCE  FASC. A LT. 4</t>
  </si>
  <si>
    <t>PITT.CALCE  FASC. A LT.14</t>
  </si>
  <si>
    <t xml:space="preserve">PITT.CALCE  FASC. B LT. 1     </t>
  </si>
  <si>
    <t xml:space="preserve">PITT.CALCE  FASC. B LT. 4     </t>
  </si>
  <si>
    <t xml:space="preserve">PITT.CALCE  FASC. B LT.14     </t>
  </si>
  <si>
    <t>PITT.CALCE  FASC. C LT. 1</t>
  </si>
  <si>
    <t>PITT.CALCE  FASC. C LT. 4</t>
  </si>
  <si>
    <t xml:space="preserve">PITT.CALCE  FASC. C LT.14     </t>
  </si>
  <si>
    <t xml:space="preserve">PITTURA CALCE  D    </t>
  </si>
  <si>
    <t xml:space="preserve">PITTURA CALCE  TR   </t>
  </si>
  <si>
    <t xml:space="preserve">PITTURA CALCE  TGL  </t>
  </si>
  <si>
    <t>В ATF «Ori e Argenti» Preziosi больше блеска и меньше контраста между выбранными оттенками за счет дополнительного слоя люминесцентной пасты.</t>
  </si>
  <si>
    <t>Biamax 3 / Biamax 7</t>
  </si>
  <si>
    <t xml:space="preserve">BIAMAX BIANCO      LT. 1        </t>
  </si>
  <si>
    <t xml:space="preserve">BIAMAX BIANCO      LT. 4        </t>
  </si>
  <si>
    <t xml:space="preserve">BIAMAX BIANCO      LT.14        </t>
  </si>
  <si>
    <t>BIAMAX Tonalità del bianco LT. 1</t>
  </si>
  <si>
    <t>BIAMAX Tonalità del bianco LT. 4</t>
  </si>
  <si>
    <t>BIAMAX Tonalità del bianco LT.14</t>
  </si>
  <si>
    <t>BIAMAX fascia A  LT. 1</t>
  </si>
  <si>
    <t>BIAMAX fascia A  LT. 4</t>
  </si>
  <si>
    <t>BIAMAX fascia A  LT.14</t>
  </si>
  <si>
    <t>BIAMAX fascia B  LT. 1</t>
  </si>
  <si>
    <t>BIAMAX fascia B  LT. 4</t>
  </si>
  <si>
    <t>BIAMAX fascia B  LT.14</t>
  </si>
  <si>
    <t>BIAMAX fascia C  LT. 1</t>
  </si>
  <si>
    <t>BIAMAX fascia C  LT. 4</t>
  </si>
  <si>
    <t>BIAMAX fascia C  LT.14</t>
  </si>
  <si>
    <t xml:space="preserve">BIAMAX BASE D      LT 1  </t>
  </si>
  <si>
    <t>BIAMAX BASE D      LT 4</t>
  </si>
  <si>
    <t>BIAMAX BASE D      LT 14</t>
  </si>
  <si>
    <t>BIAMAX BASE TR     LT 1</t>
  </si>
  <si>
    <t>BIAMAX BASE TR     LT 4</t>
  </si>
  <si>
    <t>BIAMAX BASE TR     LT 14</t>
  </si>
  <si>
    <t>Novalis Legno Protettivo Lucido / Opaco</t>
  </si>
  <si>
    <t>NV LEG.PRO. Cart.Colori LT.0,75</t>
  </si>
  <si>
    <t>NV LEG.PRO. Cart.Colori LT.2,25</t>
  </si>
  <si>
    <t xml:space="preserve">NV LEG.PRO. NP3900/baseTR </t>
  </si>
  <si>
    <t xml:space="preserve">NV LEG.PRO. NP2900/baseG  </t>
  </si>
  <si>
    <t>81000</t>
  </si>
  <si>
    <t>Краскораспылитель (для мелкого ремонта)</t>
  </si>
  <si>
    <t>81001</t>
  </si>
  <si>
    <t>81042</t>
  </si>
  <si>
    <t>81006</t>
  </si>
  <si>
    <t>Полупрофессиональный краскораспылитель мини</t>
  </si>
  <si>
    <t>81009</t>
  </si>
  <si>
    <t>Полупрофессиональный краскораспылитель</t>
  </si>
  <si>
    <t>81010</t>
  </si>
  <si>
    <t>81011</t>
  </si>
  <si>
    <t>Краскораспылители / Россия</t>
  </si>
  <si>
    <t>81016</t>
  </si>
  <si>
    <t>81020</t>
  </si>
  <si>
    <t>Профессиональный краскораспылитель</t>
  </si>
  <si>
    <t>81021</t>
  </si>
  <si>
    <t>Полупрофессиональный  распылитель строительных смесей</t>
  </si>
  <si>
    <t>81030</t>
  </si>
  <si>
    <t>81035</t>
  </si>
  <si>
    <t>Распылители строительных смесей / Россия</t>
  </si>
  <si>
    <t>Тонер ATF №01-35</t>
  </si>
  <si>
    <t>Тонер ATF №36-51</t>
  </si>
  <si>
    <t>Тонер ATF №36-51 *</t>
  </si>
  <si>
    <t>Тонер ATF №01-35 (для подложки)</t>
  </si>
  <si>
    <t>Тонер ATF №01-35 (для краски) *</t>
  </si>
  <si>
    <t xml:space="preserve">Тонер ATF №01-35 * </t>
  </si>
  <si>
    <t>Тонер ATF №01-35 *</t>
  </si>
  <si>
    <t xml:space="preserve">Тонер ATF №01-35 *    </t>
  </si>
  <si>
    <t>Тонер ATF №01-35 (для подложки) *</t>
  </si>
  <si>
    <t>Тонер ATF №01-35 (для краски)</t>
  </si>
  <si>
    <t xml:space="preserve">Тонер ATF №01-35 (для подложки)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</si>
</sst>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.00&quot;р.&quot;;[Red]#,##0.00&quot;р.&quot;"/>
    <numFmt numFmtId="167" formatCode="#,##0.00_р_.;[Red]#,##0.00_р_."/>
    <numFmt numFmtId="168" formatCode="0;[Red]0"/>
    <numFmt numFmtId="169" formatCode="#,##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#,##0.00"/>
    <numFmt numFmtId="175" formatCode="#,##0_р_.;[Red]#,##0_р_."/>
    <numFmt numFmtId="176" formatCode="#,##0_р_."/>
    <numFmt numFmtId="177" formatCode="0.00;[Red]0.00"/>
    <numFmt numFmtId="178" formatCode="dd/mm/yy"/>
    <numFmt numFmtId="179" formatCode="#,##0\ [$руб.-419];\-#,##0\ [$руб.-419]"/>
    <numFmt numFmtId="180" formatCode="#,##0;[Red]#,##0"/>
  </numFmts>
  <fonts count="67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10"/>
      <color indexed="8"/>
      <name val="Calibri"/>
      <family val="2"/>
    </font>
    <font>
      <sz val="8"/>
      <color indexed="8"/>
      <name val="Courier New"/>
      <family val="3"/>
    </font>
    <font>
      <sz val="12"/>
      <color indexed="8"/>
      <name val="Arial"/>
      <family val="2"/>
    </font>
    <font>
      <b/>
      <sz val="8"/>
      <color indexed="8"/>
      <name val="Courier New"/>
      <family val="3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9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65" fontId="4" fillId="0" borderId="10" xfId="0" applyNumberFormat="1" applyFont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49" fontId="5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right" vertical="center"/>
    </xf>
    <xf numFmtId="165" fontId="1" fillId="0" borderId="14" xfId="0" applyNumberFormat="1" applyFont="1" applyBorder="1" applyAlignment="1">
      <alignment horizontal="right"/>
    </xf>
    <xf numFmtId="165" fontId="1" fillId="0" borderId="12" xfId="0" applyNumberFormat="1" applyFont="1" applyFill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167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right" vertical="center" wrapText="1"/>
    </xf>
    <xf numFmtId="174" fontId="4" fillId="0" borderId="14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74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 vertical="center" wrapText="1" shrinkToFit="1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3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21" xfId="0" applyFont="1" applyBorder="1" applyAlignment="1">
      <alignment/>
    </xf>
    <xf numFmtId="0" fontId="21" fillId="0" borderId="25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/>
    </xf>
    <xf numFmtId="0" fontId="21" fillId="0" borderId="27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left" wrapText="1"/>
    </xf>
    <xf numFmtId="0" fontId="21" fillId="0" borderId="27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1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7" fillId="34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  <xf numFmtId="0" fontId="21" fillId="0" borderId="28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right" vertical="center" indent="1"/>
    </xf>
    <xf numFmtId="0" fontId="27" fillId="35" borderId="28" xfId="0" applyFont="1" applyFill="1" applyBorder="1" applyAlignment="1">
      <alignment horizontal="left"/>
    </xf>
    <xf numFmtId="0" fontId="27" fillId="34" borderId="28" xfId="0" applyFont="1" applyFill="1" applyBorder="1" applyAlignment="1">
      <alignment horizontal="left"/>
    </xf>
    <xf numFmtId="0" fontId="28" fillId="34" borderId="27" xfId="0" applyFon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1" fillId="36" borderId="25" xfId="0" applyFont="1" applyFill="1" applyBorder="1" applyAlignment="1">
      <alignment horizontal="left"/>
    </xf>
    <xf numFmtId="0" fontId="21" fillId="36" borderId="26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 wrapText="1"/>
    </xf>
    <xf numFmtId="0" fontId="21" fillId="0" borderId="30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 wrapText="1"/>
    </xf>
    <xf numFmtId="0" fontId="15" fillId="34" borderId="32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left"/>
    </xf>
    <xf numFmtId="0" fontId="27" fillId="33" borderId="28" xfId="0" applyFont="1" applyFill="1" applyBorder="1" applyAlignment="1">
      <alignment horizontal="left"/>
    </xf>
    <xf numFmtId="180" fontId="6" fillId="0" borderId="25" xfId="0" applyNumberFormat="1" applyFont="1" applyBorder="1" applyAlignment="1">
      <alignment horizontal="right" vertical="center" indent="1"/>
    </xf>
    <xf numFmtId="180" fontId="20" fillId="34" borderId="32" xfId="0" applyNumberFormat="1" applyFont="1" applyFill="1" applyBorder="1" applyAlignment="1">
      <alignment horizontal="right" vertical="center" indent="1"/>
    </xf>
    <xf numFmtId="180" fontId="0" fillId="33" borderId="32" xfId="0" applyNumberFormat="1" applyFont="1" applyFill="1" applyBorder="1" applyAlignment="1">
      <alignment horizontal="right" vertical="center" indent="1"/>
    </xf>
    <xf numFmtId="180" fontId="0" fillId="34" borderId="32" xfId="0" applyNumberFormat="1" applyFont="1" applyFill="1" applyBorder="1" applyAlignment="1">
      <alignment horizontal="right" vertical="center" indent="1"/>
    </xf>
    <xf numFmtId="180" fontId="6" fillId="0" borderId="32" xfId="0" applyNumberFormat="1" applyFont="1" applyBorder="1" applyAlignment="1">
      <alignment horizontal="right" vertical="center" indent="1"/>
    </xf>
    <xf numFmtId="180" fontId="20" fillId="37" borderId="32" xfId="0" applyNumberFormat="1" applyFont="1" applyFill="1" applyBorder="1" applyAlignment="1">
      <alignment horizontal="right" vertical="center" indent="1"/>
    </xf>
    <xf numFmtId="180" fontId="0" fillId="37" borderId="33" xfId="0" applyNumberFormat="1" applyFont="1" applyFill="1" applyBorder="1" applyAlignment="1">
      <alignment horizontal="right" vertical="center" indent="1"/>
    </xf>
    <xf numFmtId="180" fontId="0" fillId="37" borderId="32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/>
    </xf>
    <xf numFmtId="0" fontId="21" fillId="0" borderId="25" xfId="0" applyFont="1" applyFill="1" applyBorder="1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174" fontId="4" fillId="0" borderId="12" xfId="0" applyNumberFormat="1" applyFont="1" applyFill="1" applyBorder="1" applyAlignment="1">
      <alignment horizontal="right" vertical="center" wrapText="1"/>
    </xf>
    <xf numFmtId="165" fontId="4" fillId="0" borderId="13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9" fillId="38" borderId="17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/>
    </xf>
    <xf numFmtId="0" fontId="9" fillId="38" borderId="16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/>
    </xf>
    <xf numFmtId="174" fontId="4" fillId="0" borderId="22" xfId="0" applyNumberFormat="1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9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174" fontId="4" fillId="0" borderId="21" xfId="0" applyNumberFormat="1" applyFont="1" applyBorder="1" applyAlignment="1">
      <alignment horizontal="right" vertical="center" wrapText="1"/>
    </xf>
    <xf numFmtId="174" fontId="4" fillId="0" borderId="1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/>
    </xf>
    <xf numFmtId="174" fontId="4" fillId="0" borderId="24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13" fillId="39" borderId="27" xfId="0" applyFont="1" applyFill="1" applyBorder="1" applyAlignment="1">
      <alignment horizontal="left"/>
    </xf>
    <xf numFmtId="0" fontId="4" fillId="39" borderId="10" xfId="0" applyFont="1" applyFill="1" applyBorder="1" applyAlignment="1">
      <alignment horizontal="center"/>
    </xf>
    <xf numFmtId="0" fontId="27" fillId="39" borderId="27" xfId="0" applyFont="1" applyFill="1" applyBorder="1" applyAlignment="1">
      <alignment horizontal="left"/>
    </xf>
    <xf numFmtId="168" fontId="24" fillId="39" borderId="10" xfId="0" applyNumberFormat="1" applyFont="1" applyFill="1" applyBorder="1" applyAlignment="1">
      <alignment horizontal="right" vertical="center" indent="1"/>
    </xf>
    <xf numFmtId="0" fontId="27" fillId="40" borderId="28" xfId="0" applyFont="1" applyFill="1" applyBorder="1" applyAlignment="1">
      <alignment horizontal="left"/>
    </xf>
    <xf numFmtId="168" fontId="24" fillId="41" borderId="10" xfId="0" applyNumberFormat="1" applyFont="1" applyFill="1" applyBorder="1" applyAlignment="1">
      <alignment horizontal="right" vertical="center" indent="1"/>
    </xf>
    <xf numFmtId="0" fontId="27" fillId="39" borderId="28" xfId="0" applyFont="1" applyFill="1" applyBorder="1" applyAlignment="1">
      <alignment horizontal="left"/>
    </xf>
    <xf numFmtId="0" fontId="22" fillId="39" borderId="32" xfId="0" applyFont="1" applyFill="1" applyBorder="1" applyAlignment="1">
      <alignment horizontal="center"/>
    </xf>
    <xf numFmtId="180" fontId="29" fillId="39" borderId="32" xfId="0" applyNumberFormat="1" applyFont="1" applyFill="1" applyBorder="1" applyAlignment="1">
      <alignment horizontal="right" vertical="center" indent="1"/>
    </xf>
    <xf numFmtId="0" fontId="27" fillId="38" borderId="27" xfId="0" applyFont="1" applyFill="1" applyBorder="1" applyAlignment="1">
      <alignment horizontal="left"/>
    </xf>
    <xf numFmtId="0" fontId="9" fillId="38" borderId="17" xfId="0" applyFont="1" applyFill="1" applyBorder="1" applyAlignment="1">
      <alignment horizontal="center" vertical="center" wrapText="1"/>
    </xf>
    <xf numFmtId="0" fontId="10" fillId="38" borderId="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165" fontId="1" fillId="0" borderId="12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165" fontId="1" fillId="0" borderId="14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vertical="center"/>
    </xf>
    <xf numFmtId="167" fontId="1" fillId="0" borderId="19" xfId="0" applyNumberFormat="1" applyFont="1" applyBorder="1" applyAlignment="1">
      <alignment vertical="center"/>
    </xf>
    <xf numFmtId="167" fontId="1" fillId="0" borderId="14" xfId="0" applyNumberFormat="1" applyFont="1" applyBorder="1" applyAlignment="1">
      <alignment vertical="center"/>
    </xf>
    <xf numFmtId="0" fontId="0" fillId="0" borderId="14" xfId="0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1" fillId="38" borderId="11" xfId="0" applyFont="1" applyFill="1" applyBorder="1" applyAlignment="1">
      <alignment horizontal="center"/>
    </xf>
    <xf numFmtId="0" fontId="11" fillId="38" borderId="23" xfId="0" applyFont="1" applyFill="1" applyBorder="1" applyAlignment="1">
      <alignment horizontal="center"/>
    </xf>
    <xf numFmtId="0" fontId="11" fillId="38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0" fillId="0" borderId="13" xfId="0" applyFill="1" applyBorder="1" applyAlignment="1">
      <alignment/>
    </xf>
    <xf numFmtId="0" fontId="11" fillId="38" borderId="18" xfId="0" applyFont="1" applyFill="1" applyBorder="1" applyAlignment="1">
      <alignment horizontal="center"/>
    </xf>
    <xf numFmtId="0" fontId="11" fillId="38" borderId="22" xfId="0" applyFont="1" applyFill="1" applyBorder="1" applyAlignment="1">
      <alignment horizontal="center"/>
    </xf>
    <xf numFmtId="0" fontId="11" fillId="38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5" fontId="0" fillId="0" borderId="14" xfId="0" applyNumberFormat="1" applyBorder="1" applyAlignment="1">
      <alignment/>
    </xf>
    <xf numFmtId="0" fontId="1" fillId="0" borderId="0" xfId="0" applyFont="1" applyFill="1" applyAlignment="1">
      <alignment/>
    </xf>
    <xf numFmtId="167" fontId="0" fillId="0" borderId="14" xfId="0" applyNumberForma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10" fillId="38" borderId="20" xfId="0" applyFont="1" applyFill="1" applyBorder="1" applyAlignment="1">
      <alignment horizontal="center" vertical="center"/>
    </xf>
    <xf numFmtId="0" fontId="10" fillId="38" borderId="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vertical="center"/>
    </xf>
    <xf numFmtId="165" fontId="0" fillId="0" borderId="10" xfId="0" applyNumberForma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7" fontId="0" fillId="0" borderId="19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165" fontId="1" fillId="0" borderId="12" xfId="0" applyNumberFormat="1" applyFont="1" applyFill="1" applyBorder="1" applyAlignment="1">
      <alignment vertical="center"/>
    </xf>
    <xf numFmtId="165" fontId="0" fillId="0" borderId="19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67" fontId="0" fillId="0" borderId="19" xfId="0" applyNumberForma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65" fontId="0" fillId="0" borderId="14" xfId="0" applyNumberFormat="1" applyBorder="1" applyAlignment="1">
      <alignment vertical="center"/>
    </xf>
    <xf numFmtId="165" fontId="0" fillId="0" borderId="19" xfId="0" applyNumberFormat="1" applyBorder="1" applyAlignment="1">
      <alignment/>
    </xf>
    <xf numFmtId="165" fontId="1" fillId="0" borderId="18" xfId="0" applyNumberFormat="1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2" fillId="38" borderId="22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2" fillId="38" borderId="23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1" fillId="38" borderId="16" xfId="0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12" fillId="38" borderId="20" xfId="0" applyFont="1" applyFill="1" applyBorder="1" applyAlignment="1">
      <alignment horizontal="center"/>
    </xf>
    <xf numFmtId="0" fontId="12" fillId="38" borderId="24" xfId="0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65" fontId="4" fillId="0" borderId="18" xfId="0" applyNumberFormat="1" applyFont="1" applyBorder="1" applyAlignment="1">
      <alignment vertical="center"/>
    </xf>
    <xf numFmtId="165" fontId="4" fillId="0" borderId="17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0" fontId="10" fillId="38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165" fontId="4" fillId="0" borderId="12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165" fontId="4" fillId="0" borderId="14" xfId="0" applyNumberFormat="1" applyFont="1" applyBorder="1" applyAlignment="1">
      <alignment vertical="center"/>
    </xf>
    <xf numFmtId="165" fontId="1" fillId="0" borderId="19" xfId="0" applyNumberFormat="1" applyFont="1" applyFill="1" applyBorder="1" applyAlignment="1">
      <alignment vertical="center"/>
    </xf>
    <xf numFmtId="165" fontId="1" fillId="0" borderId="14" xfId="0" applyNumberFormat="1" applyFont="1" applyFill="1" applyBorder="1" applyAlignment="1">
      <alignment vertical="center"/>
    </xf>
    <xf numFmtId="0" fontId="10" fillId="38" borderId="17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1" fillId="42" borderId="18" xfId="0" applyFont="1" applyFill="1" applyBorder="1" applyAlignment="1">
      <alignment horizontal="center"/>
    </xf>
    <xf numFmtId="0" fontId="11" fillId="42" borderId="22" xfId="0" applyFont="1" applyFill="1" applyBorder="1" applyAlignment="1">
      <alignment horizontal="center"/>
    </xf>
    <xf numFmtId="0" fontId="11" fillId="42" borderId="15" xfId="0" applyFont="1" applyFill="1" applyBorder="1" applyAlignment="1">
      <alignment horizontal="center"/>
    </xf>
    <xf numFmtId="0" fontId="9" fillId="42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9" fillId="42" borderId="16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42" borderId="22" xfId="0" applyFont="1" applyFill="1" applyBorder="1" applyAlignment="1">
      <alignment horizontal="center"/>
    </xf>
    <xf numFmtId="0" fontId="12" fillId="42" borderId="15" xfId="0" applyFont="1" applyFill="1" applyBorder="1" applyAlignment="1">
      <alignment horizontal="center"/>
    </xf>
    <xf numFmtId="0" fontId="10" fillId="42" borderId="0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/>
    </xf>
    <xf numFmtId="0" fontId="11" fillId="42" borderId="23" xfId="0" applyFont="1" applyFill="1" applyBorder="1" applyAlignment="1">
      <alignment horizontal="center"/>
    </xf>
    <xf numFmtId="0" fontId="12" fillId="42" borderId="23" xfId="0" applyFont="1" applyFill="1" applyBorder="1" applyAlignment="1">
      <alignment horizontal="center"/>
    </xf>
    <xf numFmtId="0" fontId="12" fillId="42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0" fillId="42" borderId="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left"/>
    </xf>
    <xf numFmtId="0" fontId="1" fillId="43" borderId="13" xfId="0" applyFont="1" applyFill="1" applyBorder="1" applyAlignment="1">
      <alignment horizontal="left"/>
    </xf>
    <xf numFmtId="0" fontId="1" fillId="43" borderId="11" xfId="0" applyFont="1" applyFill="1" applyBorder="1" applyAlignment="1">
      <alignment/>
    </xf>
    <xf numFmtId="0" fontId="0" fillId="43" borderId="13" xfId="0" applyFill="1" applyBorder="1" applyAlignment="1">
      <alignment/>
    </xf>
    <xf numFmtId="167" fontId="1" fillId="0" borderId="12" xfId="0" applyNumberFormat="1" applyFont="1" applyBorder="1" applyAlignment="1">
      <alignment horizontal="center" vertical="center"/>
    </xf>
    <xf numFmtId="167" fontId="1" fillId="0" borderId="19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0" fontId="10" fillId="38" borderId="0" xfId="0" applyFont="1" applyFill="1" applyAlignment="1">
      <alignment/>
    </xf>
    <xf numFmtId="0" fontId="10" fillId="38" borderId="0" xfId="0" applyFont="1" applyFill="1" applyBorder="1" applyAlignment="1">
      <alignment horizontal="left" wrapText="1"/>
    </xf>
    <xf numFmtId="0" fontId="10" fillId="38" borderId="0" xfId="0" applyFont="1" applyFill="1" applyBorder="1" applyAlignment="1">
      <alignment horizontal="left"/>
    </xf>
    <xf numFmtId="0" fontId="10" fillId="38" borderId="21" xfId="0" applyFont="1" applyFill="1" applyBorder="1" applyAlignment="1">
      <alignment horizontal="left"/>
    </xf>
    <xf numFmtId="0" fontId="13" fillId="38" borderId="18" xfId="0" applyFont="1" applyFill="1" applyBorder="1" applyAlignment="1">
      <alignment horizontal="center" vertical="center" wrapText="1"/>
    </xf>
    <xf numFmtId="0" fontId="12" fillId="38" borderId="22" xfId="0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11" fillId="38" borderId="17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2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19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2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174" fontId="4" fillId="0" borderId="18" xfId="0" applyNumberFormat="1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 vertical="center" wrapText="1"/>
    </xf>
    <xf numFmtId="174" fontId="4" fillId="0" borderId="16" xfId="0" applyNumberFormat="1" applyFont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center" vertical="center"/>
    </xf>
    <xf numFmtId="0" fontId="9" fillId="38" borderId="24" xfId="0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right" vertical="center" wrapText="1"/>
    </xf>
    <xf numFmtId="174" fontId="4" fillId="0" borderId="14" xfId="0" applyNumberFormat="1" applyFont="1" applyBorder="1" applyAlignment="1">
      <alignment horizontal="right" vertical="center" wrapText="1"/>
    </xf>
    <xf numFmtId="0" fontId="5" fillId="38" borderId="11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167" fontId="5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174" fontId="4" fillId="0" borderId="19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9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/>
    </xf>
    <xf numFmtId="174" fontId="4" fillId="0" borderId="22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174" fontId="4" fillId="0" borderId="20" xfId="0" applyNumberFormat="1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3" fontId="16" fillId="0" borderId="0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5" fillId="38" borderId="11" xfId="0" applyNumberFormat="1" applyFont="1" applyFill="1" applyBorder="1" applyAlignment="1">
      <alignment horizontal="center" vertical="center" wrapText="1"/>
    </xf>
    <xf numFmtId="49" fontId="5" fillId="38" borderId="23" xfId="0" applyNumberFormat="1" applyFont="1" applyFill="1" applyBorder="1" applyAlignment="1">
      <alignment horizontal="center" vertical="center" wrapText="1"/>
    </xf>
    <xf numFmtId="49" fontId="5" fillId="38" borderId="13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7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8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9.00390625" style="0" customWidth="1"/>
    <col min="2" max="2" width="23.125" style="0" customWidth="1"/>
    <col min="3" max="3" width="5.375" style="24" customWidth="1"/>
    <col min="4" max="4" width="4.125" style="24" customWidth="1"/>
    <col min="5" max="5" width="10.25390625" style="24" customWidth="1"/>
    <col min="6" max="6" width="9.875" style="24" customWidth="1"/>
    <col min="7" max="7" width="9.75390625" style="24" customWidth="1"/>
    <col min="8" max="8" width="6.875" style="24" customWidth="1"/>
    <col min="9" max="9" width="8.00390625" style="24" customWidth="1"/>
    <col min="10" max="10" width="8.00390625" style="25" customWidth="1"/>
  </cols>
  <sheetData>
    <row r="1" spans="1:10" ht="29.25" customHeight="1">
      <c r="A1" s="345"/>
      <c r="B1" s="345"/>
      <c r="C1" s="344" t="s">
        <v>337</v>
      </c>
      <c r="D1" s="344"/>
      <c r="E1" s="344"/>
      <c r="F1" s="344"/>
      <c r="G1" s="345"/>
      <c r="H1" s="345"/>
      <c r="I1" s="345"/>
      <c r="J1" s="345"/>
    </row>
    <row r="2" spans="1:10" ht="11.25" customHeight="1">
      <c r="A2" s="24"/>
      <c r="B2" s="346" t="s">
        <v>120</v>
      </c>
      <c r="C2" s="346"/>
      <c r="D2" s="346"/>
      <c r="E2" s="346"/>
      <c r="F2" s="346"/>
      <c r="G2" s="346"/>
      <c r="H2" s="346"/>
      <c r="I2" s="346"/>
      <c r="J2" s="24"/>
    </row>
    <row r="3" spans="1:10" ht="23.25" customHeight="1">
      <c r="A3" s="347" t="s">
        <v>340</v>
      </c>
      <c r="B3" s="348"/>
      <c r="C3" s="351">
        <v>41442</v>
      </c>
      <c r="D3" s="352"/>
      <c r="E3" s="352"/>
      <c r="F3" s="352"/>
      <c r="G3" s="349" t="s">
        <v>121</v>
      </c>
      <c r="H3" s="350"/>
      <c r="I3" s="350"/>
      <c r="J3" s="350"/>
    </row>
    <row r="4" ht="6" customHeight="1"/>
    <row r="5" spans="1:10" ht="34.5" customHeight="1">
      <c r="A5" s="336" t="s">
        <v>31</v>
      </c>
      <c r="B5" s="337"/>
      <c r="C5" s="4" t="s">
        <v>1</v>
      </c>
      <c r="D5" s="4" t="s">
        <v>23</v>
      </c>
      <c r="E5" s="4" t="s">
        <v>138</v>
      </c>
      <c r="F5" s="4" t="s">
        <v>139</v>
      </c>
      <c r="G5" s="4" t="s">
        <v>140</v>
      </c>
      <c r="H5" s="4" t="s">
        <v>143</v>
      </c>
      <c r="I5" s="11" t="s">
        <v>142</v>
      </c>
      <c r="J5" s="4" t="s">
        <v>141</v>
      </c>
    </row>
    <row r="6" spans="1:11" ht="12" customHeight="1">
      <c r="A6" s="321" t="s">
        <v>0</v>
      </c>
      <c r="B6" s="322"/>
      <c r="C6" s="322"/>
      <c r="D6" s="322"/>
      <c r="E6" s="322"/>
      <c r="F6" s="322"/>
      <c r="G6" s="322"/>
      <c r="H6" s="370"/>
      <c r="I6" s="370"/>
      <c r="J6" s="371"/>
      <c r="K6" s="14"/>
    </row>
    <row r="7" spans="1:10" s="1" customFormat="1" ht="10.5" customHeight="1">
      <c r="A7" s="295" t="s">
        <v>57</v>
      </c>
      <c r="B7" s="296"/>
      <c r="C7" s="296"/>
      <c r="D7" s="296"/>
      <c r="E7" s="296"/>
      <c r="F7" s="296"/>
      <c r="G7" s="296"/>
      <c r="H7" s="296"/>
      <c r="I7" s="296"/>
      <c r="J7" s="297"/>
    </row>
    <row r="8" spans="1:10" s="1" customFormat="1" ht="10.5" customHeight="1">
      <c r="A8" s="295"/>
      <c r="B8" s="296"/>
      <c r="C8" s="296"/>
      <c r="D8" s="296"/>
      <c r="E8" s="296"/>
      <c r="F8" s="296"/>
      <c r="G8" s="296"/>
      <c r="H8" s="296"/>
      <c r="I8" s="296"/>
      <c r="J8" s="297"/>
    </row>
    <row r="9" spans="1:11" ht="12" customHeight="1">
      <c r="A9" s="298" t="s">
        <v>1372</v>
      </c>
      <c r="B9" s="299"/>
      <c r="C9" s="12">
        <v>2.5</v>
      </c>
      <c r="D9" s="10" t="s">
        <v>18</v>
      </c>
      <c r="E9" s="41">
        <v>5634</v>
      </c>
      <c r="F9" s="300">
        <f>SUM(E9:E11)</f>
        <v>11385</v>
      </c>
      <c r="G9" s="342">
        <f>SUM(E9,E10,E12)</f>
        <v>11817</v>
      </c>
      <c r="H9" s="303">
        <v>20</v>
      </c>
      <c r="I9" s="367">
        <f>F9/H9</f>
        <v>569.25</v>
      </c>
      <c r="J9" s="342">
        <f>G9/H9</f>
        <v>590.85</v>
      </c>
      <c r="K9" s="14"/>
    </row>
    <row r="10" spans="1:11" ht="12" customHeight="1">
      <c r="A10" s="298" t="s">
        <v>1371</v>
      </c>
      <c r="B10" s="299"/>
      <c r="C10" s="12">
        <v>2.5</v>
      </c>
      <c r="D10" s="10" t="s">
        <v>18</v>
      </c>
      <c r="E10" s="41">
        <v>2414</v>
      </c>
      <c r="F10" s="301"/>
      <c r="G10" s="342"/>
      <c r="H10" s="304"/>
      <c r="I10" s="368"/>
      <c r="J10" s="342"/>
      <c r="K10" s="14"/>
    </row>
    <row r="11" spans="1:11" ht="12" customHeight="1">
      <c r="A11" s="316" t="s">
        <v>46</v>
      </c>
      <c r="B11" s="19" t="s">
        <v>47</v>
      </c>
      <c r="C11" s="12">
        <v>0.2</v>
      </c>
      <c r="D11" s="10" t="s">
        <v>17</v>
      </c>
      <c r="E11" s="41">
        <v>3337</v>
      </c>
      <c r="F11" s="301"/>
      <c r="G11" s="342"/>
      <c r="H11" s="304"/>
      <c r="I11" s="368"/>
      <c r="J11" s="342"/>
      <c r="K11" s="14"/>
    </row>
    <row r="12" spans="1:11" ht="12" customHeight="1">
      <c r="A12" s="318"/>
      <c r="B12" s="19" t="s">
        <v>48</v>
      </c>
      <c r="C12" s="12">
        <v>0.2</v>
      </c>
      <c r="D12" s="10" t="s">
        <v>17</v>
      </c>
      <c r="E12" s="41">
        <v>3769</v>
      </c>
      <c r="F12" s="302"/>
      <c r="G12" s="342"/>
      <c r="H12" s="305"/>
      <c r="I12" s="369"/>
      <c r="J12" s="342"/>
      <c r="K12" s="14"/>
    </row>
    <row r="13" spans="1:10" ht="6.75" customHeight="1">
      <c r="A13" s="298"/>
      <c r="B13" s="327"/>
      <c r="C13" s="372"/>
      <c r="D13" s="372"/>
      <c r="E13" s="372"/>
      <c r="F13" s="372"/>
      <c r="G13" s="372"/>
      <c r="H13" s="372"/>
      <c r="I13" s="372"/>
      <c r="J13" s="299"/>
    </row>
    <row r="14" spans="1:11" ht="12" customHeight="1">
      <c r="A14" s="321" t="s">
        <v>11</v>
      </c>
      <c r="B14" s="322"/>
      <c r="C14" s="322"/>
      <c r="D14" s="322"/>
      <c r="E14" s="322"/>
      <c r="F14" s="322"/>
      <c r="G14" s="322"/>
      <c r="H14" s="370"/>
      <c r="I14" s="370"/>
      <c r="J14" s="371"/>
      <c r="K14" s="14"/>
    </row>
    <row r="15" spans="1:10" s="1" customFormat="1" ht="10.5" customHeight="1">
      <c r="A15" s="295" t="s">
        <v>58</v>
      </c>
      <c r="B15" s="296"/>
      <c r="C15" s="296"/>
      <c r="D15" s="296"/>
      <c r="E15" s="296"/>
      <c r="F15" s="296"/>
      <c r="G15" s="296"/>
      <c r="H15" s="296"/>
      <c r="I15" s="296"/>
      <c r="J15" s="297"/>
    </row>
    <row r="16" spans="1:10" s="1" customFormat="1" ht="10.5" customHeight="1">
      <c r="A16" s="338"/>
      <c r="B16" s="339"/>
      <c r="C16" s="339"/>
      <c r="D16" s="339"/>
      <c r="E16" s="339"/>
      <c r="F16" s="339"/>
      <c r="G16" s="339"/>
      <c r="H16" s="339"/>
      <c r="I16" s="339"/>
      <c r="J16" s="340"/>
    </row>
    <row r="17" spans="1:11" ht="12" customHeight="1">
      <c r="A17" s="298" t="s">
        <v>1372</v>
      </c>
      <c r="B17" s="299"/>
      <c r="C17" s="12">
        <v>2.5</v>
      </c>
      <c r="D17" s="10" t="s">
        <v>18</v>
      </c>
      <c r="E17" s="41">
        <v>5634</v>
      </c>
      <c r="F17" s="300">
        <f>SUM(E17:E19)</f>
        <v>11817</v>
      </c>
      <c r="G17" s="342">
        <f>SUM(E17:E19)</f>
        <v>11817</v>
      </c>
      <c r="H17" s="303">
        <v>20</v>
      </c>
      <c r="I17" s="367">
        <f>F17/H17</f>
        <v>590.85</v>
      </c>
      <c r="J17" s="342">
        <f>G17/H17</f>
        <v>590.85</v>
      </c>
      <c r="K17" s="14"/>
    </row>
    <row r="18" spans="1:11" ht="12" customHeight="1">
      <c r="A18" s="298" t="s">
        <v>1371</v>
      </c>
      <c r="B18" s="299"/>
      <c r="C18" s="12">
        <v>2.5</v>
      </c>
      <c r="D18" s="10" t="s">
        <v>18</v>
      </c>
      <c r="E18" s="41">
        <v>2414</v>
      </c>
      <c r="F18" s="301"/>
      <c r="G18" s="342"/>
      <c r="H18" s="304"/>
      <c r="I18" s="368"/>
      <c r="J18" s="342"/>
      <c r="K18" s="14"/>
    </row>
    <row r="19" spans="1:11" ht="12" customHeight="1">
      <c r="A19" s="298" t="s">
        <v>37</v>
      </c>
      <c r="B19" s="299"/>
      <c r="C19" s="12">
        <v>0.2</v>
      </c>
      <c r="D19" s="10" t="s">
        <v>17</v>
      </c>
      <c r="E19" s="40">
        <v>3769</v>
      </c>
      <c r="F19" s="302"/>
      <c r="G19" s="342"/>
      <c r="H19" s="305"/>
      <c r="I19" s="369"/>
      <c r="J19" s="342"/>
      <c r="K19" s="14"/>
    </row>
    <row r="20" spans="1:11" ht="6.75" customHeight="1">
      <c r="A20" s="391"/>
      <c r="B20" s="372"/>
      <c r="C20" s="372"/>
      <c r="D20" s="372"/>
      <c r="E20" s="372"/>
      <c r="F20" s="372"/>
      <c r="G20" s="372"/>
      <c r="H20" s="372"/>
      <c r="I20" s="372"/>
      <c r="J20" s="299"/>
      <c r="K20" s="14"/>
    </row>
    <row r="21" spans="1:13" ht="11.25" customHeight="1">
      <c r="A21" s="321" t="s">
        <v>25</v>
      </c>
      <c r="B21" s="322"/>
      <c r="C21" s="322"/>
      <c r="D21" s="322"/>
      <c r="E21" s="322"/>
      <c r="F21" s="322"/>
      <c r="G21" s="322"/>
      <c r="H21" s="370"/>
      <c r="I21" s="370"/>
      <c r="J21" s="371"/>
      <c r="K21" s="16"/>
      <c r="L21" s="16"/>
      <c r="M21" s="16"/>
    </row>
    <row r="22" spans="1:10" s="1" customFormat="1" ht="10.5" customHeight="1">
      <c r="A22" s="295" t="s">
        <v>56</v>
      </c>
      <c r="B22" s="296"/>
      <c r="C22" s="296"/>
      <c r="D22" s="296"/>
      <c r="E22" s="296"/>
      <c r="F22" s="296"/>
      <c r="G22" s="296"/>
      <c r="H22" s="296"/>
      <c r="I22" s="296"/>
      <c r="J22" s="297"/>
    </row>
    <row r="23" spans="1:10" s="1" customFormat="1" ht="10.5" customHeight="1">
      <c r="A23" s="390"/>
      <c r="B23" s="339"/>
      <c r="C23" s="339"/>
      <c r="D23" s="339"/>
      <c r="E23" s="339"/>
      <c r="F23" s="339"/>
      <c r="G23" s="339"/>
      <c r="H23" s="339"/>
      <c r="I23" s="339"/>
      <c r="J23" s="340"/>
    </row>
    <row r="24" spans="1:11" ht="12" customHeight="1">
      <c r="A24" s="391" t="s">
        <v>1373</v>
      </c>
      <c r="B24" s="299"/>
      <c r="C24" s="17">
        <v>2.5</v>
      </c>
      <c r="D24" s="5" t="s">
        <v>18</v>
      </c>
      <c r="E24" s="39">
        <v>4789</v>
      </c>
      <c r="F24" s="392">
        <f>SUM(E24:E28,E31,)</f>
        <v>11787</v>
      </c>
      <c r="G24" s="389">
        <f>SUM(E24:E25,E32,E30)</f>
        <v>13795</v>
      </c>
      <c r="H24" s="383">
        <v>20</v>
      </c>
      <c r="I24" s="386">
        <f>F24/H24</f>
        <v>589.35</v>
      </c>
      <c r="J24" s="389">
        <f>G24/H24</f>
        <v>689.75</v>
      </c>
      <c r="K24" s="14"/>
    </row>
    <row r="25" spans="1:11" ht="12" customHeight="1">
      <c r="A25" s="391" t="s">
        <v>1374</v>
      </c>
      <c r="B25" s="299"/>
      <c r="C25" s="17">
        <v>2.5</v>
      </c>
      <c r="D25" s="5" t="s">
        <v>18</v>
      </c>
      <c r="E25" s="39">
        <v>1822</v>
      </c>
      <c r="F25" s="393"/>
      <c r="G25" s="389"/>
      <c r="H25" s="384"/>
      <c r="I25" s="387"/>
      <c r="J25" s="389"/>
      <c r="K25" s="14"/>
    </row>
    <row r="26" spans="1:11" ht="12" customHeight="1">
      <c r="A26" s="324" t="s">
        <v>1375</v>
      </c>
      <c r="B26" s="223" t="s">
        <v>1646</v>
      </c>
      <c r="C26" s="17">
        <v>0.25</v>
      </c>
      <c r="D26" s="5" t="s">
        <v>18</v>
      </c>
      <c r="E26" s="39">
        <v>613</v>
      </c>
      <c r="F26" s="393"/>
      <c r="G26" s="389"/>
      <c r="H26" s="384"/>
      <c r="I26" s="387"/>
      <c r="J26" s="389"/>
      <c r="K26" s="14"/>
    </row>
    <row r="27" spans="1:11" ht="12" customHeight="1">
      <c r="A27" s="325"/>
      <c r="B27" s="223" t="s">
        <v>1646</v>
      </c>
      <c r="C27" s="17">
        <v>0.25</v>
      </c>
      <c r="D27" s="5" t="s">
        <v>18</v>
      </c>
      <c r="E27" s="39">
        <v>613</v>
      </c>
      <c r="F27" s="393"/>
      <c r="G27" s="389"/>
      <c r="H27" s="384"/>
      <c r="I27" s="387"/>
      <c r="J27" s="389"/>
      <c r="K27" s="14"/>
    </row>
    <row r="28" spans="1:11" ht="12" customHeight="1">
      <c r="A28" s="325"/>
      <c r="B28" s="223" t="s">
        <v>1646</v>
      </c>
      <c r="C28" s="17">
        <v>0.25</v>
      </c>
      <c r="D28" s="5" t="s">
        <v>18</v>
      </c>
      <c r="E28" s="39">
        <v>613</v>
      </c>
      <c r="F28" s="393"/>
      <c r="G28" s="389"/>
      <c r="H28" s="384"/>
      <c r="I28" s="387"/>
      <c r="J28" s="389"/>
      <c r="K28" s="14"/>
    </row>
    <row r="29" spans="1:11" ht="10.5" customHeight="1">
      <c r="A29" s="325"/>
      <c r="B29" s="224" t="s">
        <v>1368</v>
      </c>
      <c r="C29" s="17"/>
      <c r="D29" s="5"/>
      <c r="E29" s="39"/>
      <c r="F29" s="393"/>
      <c r="G29" s="389"/>
      <c r="H29" s="384"/>
      <c r="I29" s="387"/>
      <c r="J29" s="389"/>
      <c r="K29" s="14"/>
    </row>
    <row r="30" spans="1:11" ht="12" customHeight="1">
      <c r="A30" s="326"/>
      <c r="B30" s="222" t="s">
        <v>1647</v>
      </c>
      <c r="C30" s="12">
        <v>0.25</v>
      </c>
      <c r="D30" s="10" t="s">
        <v>18</v>
      </c>
      <c r="E30" s="41">
        <v>3415</v>
      </c>
      <c r="F30" s="393"/>
      <c r="G30" s="389"/>
      <c r="H30" s="384"/>
      <c r="I30" s="387"/>
      <c r="J30" s="389"/>
      <c r="K30" s="14"/>
    </row>
    <row r="31" spans="1:11" ht="12" customHeight="1">
      <c r="A31" s="316" t="s">
        <v>46</v>
      </c>
      <c r="B31" s="19" t="s">
        <v>47</v>
      </c>
      <c r="C31" s="12">
        <v>0.2</v>
      </c>
      <c r="D31" s="10" t="s">
        <v>17</v>
      </c>
      <c r="E31" s="41">
        <v>3337</v>
      </c>
      <c r="F31" s="393"/>
      <c r="G31" s="389"/>
      <c r="H31" s="384"/>
      <c r="I31" s="387"/>
      <c r="J31" s="389"/>
      <c r="K31" s="14"/>
    </row>
    <row r="32" spans="1:11" ht="12" customHeight="1">
      <c r="A32" s="318"/>
      <c r="B32" s="19" t="s">
        <v>48</v>
      </c>
      <c r="C32" s="12">
        <v>0.2</v>
      </c>
      <c r="D32" s="10" t="s">
        <v>17</v>
      </c>
      <c r="E32" s="41">
        <v>3769</v>
      </c>
      <c r="F32" s="394"/>
      <c r="G32" s="389"/>
      <c r="H32" s="385"/>
      <c r="I32" s="388"/>
      <c r="J32" s="389"/>
      <c r="K32" s="14"/>
    </row>
    <row r="33" spans="1:11" ht="6.75" customHeight="1">
      <c r="A33" s="391"/>
      <c r="B33" s="372"/>
      <c r="C33" s="372"/>
      <c r="D33" s="372"/>
      <c r="E33" s="372"/>
      <c r="F33" s="372"/>
      <c r="G33" s="372"/>
      <c r="H33" s="372"/>
      <c r="I33" s="372"/>
      <c r="J33" s="299"/>
      <c r="K33" s="14"/>
    </row>
    <row r="34" spans="1:11" ht="12" customHeight="1">
      <c r="A34" s="321" t="s">
        <v>2</v>
      </c>
      <c r="B34" s="322"/>
      <c r="C34" s="322"/>
      <c r="D34" s="322"/>
      <c r="E34" s="322"/>
      <c r="F34" s="322"/>
      <c r="G34" s="322"/>
      <c r="H34" s="370"/>
      <c r="I34" s="370"/>
      <c r="J34" s="371"/>
      <c r="K34" s="14"/>
    </row>
    <row r="35" spans="1:10" s="1" customFormat="1" ht="10.5" customHeight="1">
      <c r="A35" s="295" t="s">
        <v>20</v>
      </c>
      <c r="B35" s="296"/>
      <c r="C35" s="296"/>
      <c r="D35" s="296"/>
      <c r="E35" s="296"/>
      <c r="F35" s="296"/>
      <c r="G35" s="296"/>
      <c r="H35" s="296"/>
      <c r="I35" s="296"/>
      <c r="J35" s="297"/>
    </row>
    <row r="36" spans="1:13" s="1" customFormat="1" ht="10.5" customHeight="1">
      <c r="A36" s="390"/>
      <c r="B36" s="339"/>
      <c r="C36" s="339"/>
      <c r="D36" s="339"/>
      <c r="E36" s="339"/>
      <c r="F36" s="339"/>
      <c r="G36" s="339"/>
      <c r="H36" s="339"/>
      <c r="I36" s="339"/>
      <c r="J36" s="340"/>
      <c r="L36" s="35"/>
      <c r="M36" s="35"/>
    </row>
    <row r="37" spans="1:13" ht="12" customHeight="1">
      <c r="A37" s="298" t="s">
        <v>115</v>
      </c>
      <c r="B37" s="299"/>
      <c r="C37" s="12">
        <v>2.5</v>
      </c>
      <c r="D37" s="10" t="s">
        <v>18</v>
      </c>
      <c r="E37" s="41">
        <v>8400</v>
      </c>
      <c r="F37" s="355">
        <f>E37+E39</f>
        <v>10814</v>
      </c>
      <c r="G37" s="300">
        <f>SUM(E38:E40)</f>
        <v>16749</v>
      </c>
      <c r="H37" s="303">
        <v>15</v>
      </c>
      <c r="I37" s="300">
        <f>F37/H37</f>
        <v>720.9333333333333</v>
      </c>
      <c r="J37" s="300">
        <f>G37/H37</f>
        <v>1116.6</v>
      </c>
      <c r="K37" s="14"/>
      <c r="L37" s="35"/>
      <c r="M37" s="35"/>
    </row>
    <row r="38" spans="1:13" ht="12" customHeight="1">
      <c r="A38" s="298" t="s">
        <v>1477</v>
      </c>
      <c r="B38" s="299"/>
      <c r="C38" s="12">
        <v>2.5</v>
      </c>
      <c r="D38" s="10" t="s">
        <v>18</v>
      </c>
      <c r="E38" s="41">
        <v>10920</v>
      </c>
      <c r="F38" s="395"/>
      <c r="G38" s="301"/>
      <c r="H38" s="304"/>
      <c r="I38" s="301"/>
      <c r="J38" s="301"/>
      <c r="K38" s="14"/>
      <c r="L38" s="35"/>
      <c r="M38" s="35"/>
    </row>
    <row r="39" spans="1:13" ht="12" customHeight="1">
      <c r="A39" s="298" t="s">
        <v>1371</v>
      </c>
      <c r="B39" s="299"/>
      <c r="C39" s="12">
        <v>2.5</v>
      </c>
      <c r="D39" s="10" t="s">
        <v>18</v>
      </c>
      <c r="E39" s="41">
        <v>2414</v>
      </c>
      <c r="F39" s="395"/>
      <c r="G39" s="301"/>
      <c r="H39" s="304"/>
      <c r="I39" s="301"/>
      <c r="J39" s="301"/>
      <c r="K39" s="14"/>
      <c r="L39" s="35"/>
      <c r="M39" s="35"/>
    </row>
    <row r="40" spans="1:11" ht="12" customHeight="1">
      <c r="A40" s="298" t="s">
        <v>1648</v>
      </c>
      <c r="B40" s="299"/>
      <c r="C40" s="12">
        <v>0.25</v>
      </c>
      <c r="D40" s="10" t="s">
        <v>18</v>
      </c>
      <c r="E40" s="41">
        <v>3415</v>
      </c>
      <c r="F40" s="396"/>
      <c r="G40" s="302"/>
      <c r="H40" s="305"/>
      <c r="I40" s="302"/>
      <c r="J40" s="302"/>
      <c r="K40" s="14"/>
    </row>
    <row r="41" spans="1:11" ht="6.75" customHeight="1">
      <c r="A41" s="391"/>
      <c r="B41" s="372"/>
      <c r="C41" s="372"/>
      <c r="D41" s="372"/>
      <c r="E41" s="372"/>
      <c r="F41" s="372"/>
      <c r="G41" s="372"/>
      <c r="H41" s="372"/>
      <c r="I41" s="372"/>
      <c r="J41" s="299"/>
      <c r="K41" s="14"/>
    </row>
    <row r="42" spans="1:11" ht="12" customHeight="1">
      <c r="A42" s="321" t="s">
        <v>3</v>
      </c>
      <c r="B42" s="322"/>
      <c r="C42" s="322"/>
      <c r="D42" s="322"/>
      <c r="E42" s="322"/>
      <c r="F42" s="322"/>
      <c r="G42" s="322"/>
      <c r="H42" s="370"/>
      <c r="I42" s="370"/>
      <c r="J42" s="371"/>
      <c r="K42" s="14"/>
    </row>
    <row r="43" spans="1:10" s="1" customFormat="1" ht="10.5" customHeight="1">
      <c r="A43" s="295" t="s">
        <v>13</v>
      </c>
      <c r="B43" s="296"/>
      <c r="C43" s="296"/>
      <c r="D43" s="296"/>
      <c r="E43" s="296"/>
      <c r="F43" s="296"/>
      <c r="G43" s="296"/>
      <c r="H43" s="296"/>
      <c r="I43" s="296"/>
      <c r="J43" s="297"/>
    </row>
    <row r="44" spans="1:10" s="1" customFormat="1" ht="10.5" customHeight="1">
      <c r="A44" s="390"/>
      <c r="B44" s="339"/>
      <c r="C44" s="339"/>
      <c r="D44" s="339"/>
      <c r="E44" s="339"/>
      <c r="F44" s="339"/>
      <c r="G44" s="339"/>
      <c r="H44" s="339"/>
      <c r="I44" s="339"/>
      <c r="J44" s="340"/>
    </row>
    <row r="45" spans="1:11" ht="12" customHeight="1">
      <c r="A45" s="298" t="s">
        <v>1376</v>
      </c>
      <c r="B45" s="299"/>
      <c r="C45" s="12">
        <v>2.5</v>
      </c>
      <c r="D45" s="10" t="s">
        <v>18</v>
      </c>
      <c r="E45" s="41">
        <v>8217</v>
      </c>
      <c r="F45" s="300">
        <f>SUM(E45:E47)</f>
        <v>10652</v>
      </c>
      <c r="G45" s="342">
        <f>SUM(E45:E48)</f>
        <v>11265</v>
      </c>
      <c r="H45" s="303">
        <v>20</v>
      </c>
      <c r="I45" s="367">
        <f>F45/H45</f>
        <v>532.6</v>
      </c>
      <c r="J45" s="342">
        <f>G45/H45</f>
        <v>563.25</v>
      </c>
      <c r="K45" s="14"/>
    </row>
    <row r="46" spans="1:11" ht="12" customHeight="1">
      <c r="A46" s="298" t="s">
        <v>1374</v>
      </c>
      <c r="B46" s="299"/>
      <c r="C46" s="12">
        <v>2.5</v>
      </c>
      <c r="D46" s="10" t="s">
        <v>18</v>
      </c>
      <c r="E46" s="41">
        <v>1822</v>
      </c>
      <c r="F46" s="301"/>
      <c r="G46" s="342"/>
      <c r="H46" s="304"/>
      <c r="I46" s="368"/>
      <c r="J46" s="342"/>
      <c r="K46" s="14"/>
    </row>
    <row r="47" spans="1:11" ht="12" customHeight="1">
      <c r="A47" s="298" t="s">
        <v>1649</v>
      </c>
      <c r="B47" s="299"/>
      <c r="C47" s="12">
        <v>0.25</v>
      </c>
      <c r="D47" s="10" t="s">
        <v>18</v>
      </c>
      <c r="E47" s="41">
        <v>613</v>
      </c>
      <c r="F47" s="301"/>
      <c r="G47" s="342"/>
      <c r="H47" s="304"/>
      <c r="I47" s="368"/>
      <c r="J47" s="342"/>
      <c r="K47" s="14"/>
    </row>
    <row r="48" spans="1:11" ht="12" customHeight="1">
      <c r="A48" s="298" t="s">
        <v>1650</v>
      </c>
      <c r="B48" s="299"/>
      <c r="C48" s="12">
        <v>0.25</v>
      </c>
      <c r="D48" s="10" t="s">
        <v>18</v>
      </c>
      <c r="E48" s="41">
        <v>613</v>
      </c>
      <c r="F48" s="302"/>
      <c r="G48" s="342"/>
      <c r="H48" s="305"/>
      <c r="I48" s="369"/>
      <c r="J48" s="342"/>
      <c r="K48" s="14"/>
    </row>
    <row r="49" spans="1:11" ht="6.75" customHeight="1">
      <c r="A49" s="298"/>
      <c r="B49" s="327"/>
      <c r="C49" s="372"/>
      <c r="D49" s="372"/>
      <c r="E49" s="372"/>
      <c r="F49" s="372"/>
      <c r="G49" s="372"/>
      <c r="H49" s="372"/>
      <c r="I49" s="372"/>
      <c r="J49" s="299"/>
      <c r="K49" s="14"/>
    </row>
    <row r="50" spans="1:11" ht="12.75">
      <c r="A50" s="379" t="s">
        <v>38</v>
      </c>
      <c r="B50" s="380"/>
      <c r="C50" s="380"/>
      <c r="D50" s="380"/>
      <c r="E50" s="380"/>
      <c r="F50" s="380"/>
      <c r="G50" s="380"/>
      <c r="H50" s="381"/>
      <c r="I50" s="381"/>
      <c r="J50" s="382"/>
      <c r="K50" s="14"/>
    </row>
    <row r="51" spans="1:11" ht="12" customHeight="1">
      <c r="A51" s="298" t="s">
        <v>1377</v>
      </c>
      <c r="B51" s="328"/>
      <c r="C51" s="12">
        <v>2.5</v>
      </c>
      <c r="D51" s="10" t="s">
        <v>18</v>
      </c>
      <c r="E51" s="41">
        <v>4622</v>
      </c>
      <c r="F51" s="300">
        <f>SUM(E51:E53)</f>
        <v>7057</v>
      </c>
      <c r="G51" s="300">
        <f>SUM(E51:E52,E56,)</f>
        <v>9859</v>
      </c>
      <c r="H51" s="303">
        <v>10</v>
      </c>
      <c r="I51" s="300">
        <f>F51/H51</f>
        <v>705.7</v>
      </c>
      <c r="J51" s="300">
        <f>G51/H51</f>
        <v>985.9</v>
      </c>
      <c r="K51" s="14"/>
    </row>
    <row r="52" spans="1:11" ht="12" customHeight="1">
      <c r="A52" s="298" t="s">
        <v>1378</v>
      </c>
      <c r="B52" s="328"/>
      <c r="C52" s="12">
        <v>2.5</v>
      </c>
      <c r="D52" s="10" t="s">
        <v>18</v>
      </c>
      <c r="E52" s="41">
        <v>1822</v>
      </c>
      <c r="F52" s="301"/>
      <c r="G52" s="301"/>
      <c r="H52" s="304"/>
      <c r="I52" s="301"/>
      <c r="J52" s="301"/>
      <c r="K52" s="14"/>
    </row>
    <row r="53" spans="1:11" ht="12" customHeight="1">
      <c r="A53" s="316" t="s">
        <v>45</v>
      </c>
      <c r="B53" s="19" t="s">
        <v>1646</v>
      </c>
      <c r="C53" s="12">
        <v>0.25</v>
      </c>
      <c r="D53" s="10" t="s">
        <v>18</v>
      </c>
      <c r="E53" s="41">
        <v>613</v>
      </c>
      <c r="F53" s="301"/>
      <c r="G53" s="301"/>
      <c r="H53" s="304"/>
      <c r="I53" s="301"/>
      <c r="J53" s="301"/>
      <c r="K53" s="14"/>
    </row>
    <row r="54" spans="1:14" ht="12" customHeight="1">
      <c r="A54" s="317"/>
      <c r="B54" s="19" t="s">
        <v>1651</v>
      </c>
      <c r="C54" s="12">
        <v>0.25</v>
      </c>
      <c r="D54" s="10" t="s">
        <v>18</v>
      </c>
      <c r="E54" s="41">
        <v>613</v>
      </c>
      <c r="F54" s="301"/>
      <c r="G54" s="301"/>
      <c r="H54" s="304"/>
      <c r="I54" s="301"/>
      <c r="J54" s="301"/>
      <c r="K54" s="14"/>
      <c r="L54" s="34"/>
      <c r="M54" s="34"/>
      <c r="N54" s="34"/>
    </row>
    <row r="55" spans="1:14" ht="9.75" customHeight="1">
      <c r="A55" s="317"/>
      <c r="B55" s="224" t="s">
        <v>1368</v>
      </c>
      <c r="C55" s="12"/>
      <c r="D55" s="10"/>
      <c r="E55" s="41"/>
      <c r="F55" s="301"/>
      <c r="G55" s="301"/>
      <c r="H55" s="304"/>
      <c r="I55" s="301"/>
      <c r="J55" s="301"/>
      <c r="K55" s="14"/>
      <c r="L55" s="34"/>
      <c r="M55" s="34"/>
      <c r="N55" s="34"/>
    </row>
    <row r="56" spans="1:11" ht="12" customHeight="1">
      <c r="A56" s="318"/>
      <c r="B56" s="19" t="s">
        <v>1647</v>
      </c>
      <c r="C56" s="12">
        <v>0.25</v>
      </c>
      <c r="D56" s="10" t="s">
        <v>18</v>
      </c>
      <c r="E56" s="41">
        <v>3415</v>
      </c>
      <c r="F56" s="302"/>
      <c r="G56" s="302"/>
      <c r="H56" s="305"/>
      <c r="I56" s="302"/>
      <c r="J56" s="302"/>
      <c r="K56" s="14"/>
    </row>
    <row r="57" spans="1:11" ht="6.75" customHeight="1">
      <c r="A57" s="298"/>
      <c r="B57" s="327"/>
      <c r="C57" s="372"/>
      <c r="D57" s="372"/>
      <c r="E57" s="372"/>
      <c r="F57" s="372"/>
      <c r="G57" s="372"/>
      <c r="H57" s="372"/>
      <c r="I57" s="372"/>
      <c r="J57" s="299"/>
      <c r="K57" s="14"/>
    </row>
    <row r="58" spans="1:11" ht="12.75">
      <c r="A58" s="321" t="s">
        <v>49</v>
      </c>
      <c r="B58" s="322"/>
      <c r="C58" s="322"/>
      <c r="D58" s="322"/>
      <c r="E58" s="322"/>
      <c r="F58" s="322"/>
      <c r="G58" s="322"/>
      <c r="H58" s="370"/>
      <c r="I58" s="370"/>
      <c r="J58" s="371"/>
      <c r="K58" s="14"/>
    </row>
    <row r="59" spans="1:10" s="1" customFormat="1" ht="10.5" customHeight="1">
      <c r="A59" s="295" t="s">
        <v>59</v>
      </c>
      <c r="B59" s="296"/>
      <c r="C59" s="296"/>
      <c r="D59" s="296"/>
      <c r="E59" s="296"/>
      <c r="F59" s="296"/>
      <c r="G59" s="296"/>
      <c r="H59" s="296"/>
      <c r="I59" s="296"/>
      <c r="J59" s="297"/>
    </row>
    <row r="60" spans="1:10" s="1" customFormat="1" ht="10.5" customHeight="1">
      <c r="A60" s="397"/>
      <c r="B60" s="296"/>
      <c r="C60" s="296"/>
      <c r="D60" s="296"/>
      <c r="E60" s="296"/>
      <c r="F60" s="296"/>
      <c r="G60" s="296"/>
      <c r="H60" s="296"/>
      <c r="I60" s="296"/>
      <c r="J60" s="297"/>
    </row>
    <row r="61" spans="1:11" ht="12" customHeight="1">
      <c r="A61" s="378" t="s">
        <v>1379</v>
      </c>
      <c r="B61" s="364"/>
      <c r="C61" s="12">
        <v>2.5</v>
      </c>
      <c r="D61" s="10" t="s">
        <v>18</v>
      </c>
      <c r="E61" s="41">
        <v>4622</v>
      </c>
      <c r="F61" s="300">
        <f>SUM(E61:E64,)</f>
        <v>7829</v>
      </c>
      <c r="G61" s="300">
        <f>SUM(E61:E64)</f>
        <v>7829</v>
      </c>
      <c r="H61" s="303">
        <v>20</v>
      </c>
      <c r="I61" s="300">
        <f>F61/H61</f>
        <v>391.45</v>
      </c>
      <c r="J61" s="300">
        <f>G61/H61</f>
        <v>391.45</v>
      </c>
      <c r="K61" s="14"/>
    </row>
    <row r="62" spans="1:11" ht="12" customHeight="1">
      <c r="A62" s="374" t="s">
        <v>1378</v>
      </c>
      <c r="B62" s="375"/>
      <c r="C62" s="18">
        <v>2.5</v>
      </c>
      <c r="D62" s="15" t="s">
        <v>18</v>
      </c>
      <c r="E62" s="41">
        <v>1822</v>
      </c>
      <c r="F62" s="356"/>
      <c r="G62" s="356"/>
      <c r="H62" s="357"/>
      <c r="I62" s="356"/>
      <c r="J62" s="356"/>
      <c r="K62" s="14"/>
    </row>
    <row r="63" spans="1:11" ht="12" customHeight="1">
      <c r="A63" s="298" t="s">
        <v>1646</v>
      </c>
      <c r="B63" s="299"/>
      <c r="C63" s="12">
        <v>0.25</v>
      </c>
      <c r="D63" s="10" t="s">
        <v>18</v>
      </c>
      <c r="E63" s="41">
        <v>613</v>
      </c>
      <c r="F63" s="356"/>
      <c r="G63" s="356"/>
      <c r="H63" s="357"/>
      <c r="I63" s="356"/>
      <c r="J63" s="356"/>
      <c r="K63" s="14"/>
    </row>
    <row r="64" spans="1:11" ht="12" customHeight="1">
      <c r="A64" s="341" t="s">
        <v>1499</v>
      </c>
      <c r="B64" s="373"/>
      <c r="C64" s="18">
        <v>0.25</v>
      </c>
      <c r="D64" s="15" t="s">
        <v>18</v>
      </c>
      <c r="E64" s="43">
        <v>772</v>
      </c>
      <c r="F64" s="356"/>
      <c r="G64" s="356"/>
      <c r="H64" s="357"/>
      <c r="I64" s="356"/>
      <c r="J64" s="356"/>
      <c r="K64" s="14"/>
    </row>
    <row r="65" spans="1:11" ht="6.75" customHeight="1">
      <c r="A65" s="298"/>
      <c r="B65" s="327"/>
      <c r="C65" s="327"/>
      <c r="D65" s="327"/>
      <c r="E65" s="327"/>
      <c r="F65" s="327"/>
      <c r="G65" s="327"/>
      <c r="H65" s="327"/>
      <c r="I65" s="327"/>
      <c r="J65" s="328"/>
      <c r="K65" s="14"/>
    </row>
    <row r="66" spans="1:11" ht="12.75">
      <c r="A66" s="313" t="s">
        <v>50</v>
      </c>
      <c r="B66" s="314"/>
      <c r="C66" s="314"/>
      <c r="D66" s="314"/>
      <c r="E66" s="314"/>
      <c r="F66" s="314"/>
      <c r="G66" s="314"/>
      <c r="H66" s="376"/>
      <c r="I66" s="376"/>
      <c r="J66" s="377"/>
      <c r="K66" s="14"/>
    </row>
    <row r="67" spans="1:11" ht="12" customHeight="1">
      <c r="A67" s="378" t="s">
        <v>1373</v>
      </c>
      <c r="B67" s="364"/>
      <c r="C67" s="12">
        <v>2.5</v>
      </c>
      <c r="D67" s="10" t="s">
        <v>18</v>
      </c>
      <c r="E67" s="39">
        <v>4789</v>
      </c>
      <c r="F67" s="307">
        <f>SUM(E67:E70,)</f>
        <v>7996</v>
      </c>
      <c r="G67" s="307">
        <f>SUM(E67:E70,E72)</f>
        <v>11765</v>
      </c>
      <c r="H67" s="331">
        <v>20</v>
      </c>
      <c r="I67" s="307">
        <f>F67/H67</f>
        <v>399.8</v>
      </c>
      <c r="J67" s="307">
        <f>G67/H67</f>
        <v>588.25</v>
      </c>
      <c r="K67" s="14"/>
    </row>
    <row r="68" spans="1:11" ht="12" customHeight="1">
      <c r="A68" s="374" t="s">
        <v>1378</v>
      </c>
      <c r="B68" s="375"/>
      <c r="C68" s="18">
        <v>2.5</v>
      </c>
      <c r="D68" s="15" t="s">
        <v>18</v>
      </c>
      <c r="E68" s="41">
        <v>1822</v>
      </c>
      <c r="F68" s="307"/>
      <c r="G68" s="307"/>
      <c r="H68" s="331"/>
      <c r="I68" s="307"/>
      <c r="J68" s="307"/>
      <c r="K68" s="14"/>
    </row>
    <row r="69" spans="1:13" ht="12" customHeight="1">
      <c r="A69" s="298" t="s">
        <v>1646</v>
      </c>
      <c r="B69" s="299"/>
      <c r="C69" s="12">
        <v>0.25</v>
      </c>
      <c r="D69" s="10" t="s">
        <v>18</v>
      </c>
      <c r="E69" s="41">
        <v>613</v>
      </c>
      <c r="F69" s="307"/>
      <c r="G69" s="307"/>
      <c r="H69" s="331"/>
      <c r="I69" s="307"/>
      <c r="J69" s="307"/>
      <c r="K69" s="14"/>
      <c r="L69" s="36"/>
      <c r="M69" s="36"/>
    </row>
    <row r="70" spans="1:13" ht="12" customHeight="1">
      <c r="A70" s="341" t="s">
        <v>1499</v>
      </c>
      <c r="B70" s="373"/>
      <c r="C70" s="18">
        <v>0.25</v>
      </c>
      <c r="D70" s="15" t="s">
        <v>18</v>
      </c>
      <c r="E70" s="43">
        <v>772</v>
      </c>
      <c r="F70" s="307"/>
      <c r="G70" s="307"/>
      <c r="H70" s="331"/>
      <c r="I70" s="307"/>
      <c r="J70" s="307"/>
      <c r="K70" s="14"/>
      <c r="L70" s="36"/>
      <c r="M70" s="36"/>
    </row>
    <row r="71" spans="1:11" ht="12" customHeight="1">
      <c r="A71" s="316" t="s">
        <v>51</v>
      </c>
      <c r="B71" s="19" t="s">
        <v>47</v>
      </c>
      <c r="C71" s="12">
        <v>0.2</v>
      </c>
      <c r="D71" s="10" t="s">
        <v>17</v>
      </c>
      <c r="E71" s="41">
        <v>3337</v>
      </c>
      <c r="F71" s="307"/>
      <c r="G71" s="307"/>
      <c r="H71" s="331"/>
      <c r="I71" s="307"/>
      <c r="J71" s="307"/>
      <c r="K71" s="14"/>
    </row>
    <row r="72" spans="1:11" ht="12" customHeight="1">
      <c r="A72" s="318"/>
      <c r="B72" s="19" t="s">
        <v>48</v>
      </c>
      <c r="C72" s="12">
        <v>0.2</v>
      </c>
      <c r="D72" s="10" t="s">
        <v>17</v>
      </c>
      <c r="E72" s="41">
        <v>3769</v>
      </c>
      <c r="F72" s="308"/>
      <c r="G72" s="308"/>
      <c r="H72" s="332"/>
      <c r="I72" s="308"/>
      <c r="J72" s="308"/>
      <c r="K72" s="14"/>
    </row>
    <row r="73" spans="1:11" ht="6.75" customHeight="1">
      <c r="A73" s="298"/>
      <c r="B73" s="327"/>
      <c r="C73" s="327"/>
      <c r="D73" s="327"/>
      <c r="E73" s="327"/>
      <c r="F73" s="327"/>
      <c r="G73" s="327"/>
      <c r="H73" s="327"/>
      <c r="I73" s="327"/>
      <c r="J73" s="328"/>
      <c r="K73" s="14"/>
    </row>
    <row r="74" spans="1:11" ht="12.75">
      <c r="A74" s="321" t="s">
        <v>15</v>
      </c>
      <c r="B74" s="322"/>
      <c r="C74" s="322"/>
      <c r="D74" s="322"/>
      <c r="E74" s="322"/>
      <c r="F74" s="322"/>
      <c r="G74" s="322"/>
      <c r="H74" s="322"/>
      <c r="I74" s="322"/>
      <c r="J74" s="323"/>
      <c r="K74" s="14"/>
    </row>
    <row r="75" spans="1:10" s="1" customFormat="1" ht="10.5" customHeight="1">
      <c r="A75" s="295" t="s">
        <v>100</v>
      </c>
      <c r="B75" s="296"/>
      <c r="C75" s="296"/>
      <c r="D75" s="296"/>
      <c r="E75" s="296"/>
      <c r="F75" s="296"/>
      <c r="G75" s="296"/>
      <c r="H75" s="296"/>
      <c r="I75" s="296"/>
      <c r="J75" s="297"/>
    </row>
    <row r="76" spans="1:11" ht="12" customHeight="1">
      <c r="A76" s="298" t="s">
        <v>1478</v>
      </c>
      <c r="B76" s="328"/>
      <c r="C76" s="12">
        <v>2.5</v>
      </c>
      <c r="D76" s="10" t="s">
        <v>18</v>
      </c>
      <c r="E76" s="40">
        <v>4722</v>
      </c>
      <c r="F76" s="300">
        <f>SUM(E76:E81)</f>
        <v>13405</v>
      </c>
      <c r="G76" s="300">
        <f>SUM(E76:E82)</f>
        <v>14018</v>
      </c>
      <c r="H76" s="303">
        <v>15</v>
      </c>
      <c r="I76" s="306">
        <f>F76/H76</f>
        <v>893.6666666666666</v>
      </c>
      <c r="J76" s="306">
        <f>G76/H76</f>
        <v>934.5333333333333</v>
      </c>
      <c r="K76" s="14"/>
    </row>
    <row r="77" spans="1:11" ht="12" customHeight="1">
      <c r="A77" s="298" t="s">
        <v>1378</v>
      </c>
      <c r="B77" s="328"/>
      <c r="C77" s="12">
        <v>2.5</v>
      </c>
      <c r="D77" s="10" t="s">
        <v>18</v>
      </c>
      <c r="E77" s="41">
        <v>1822</v>
      </c>
      <c r="F77" s="366"/>
      <c r="G77" s="366"/>
      <c r="H77" s="360"/>
      <c r="I77" s="361"/>
      <c r="J77" s="361"/>
      <c r="K77" s="14"/>
    </row>
    <row r="78" spans="1:11" ht="12" customHeight="1">
      <c r="A78" s="400" t="s">
        <v>1482</v>
      </c>
      <c r="B78" s="401"/>
      <c r="C78" s="12">
        <v>1.25</v>
      </c>
      <c r="D78" s="10" t="s">
        <v>18</v>
      </c>
      <c r="E78" s="41">
        <v>5022</v>
      </c>
      <c r="F78" s="366"/>
      <c r="G78" s="366"/>
      <c r="H78" s="360"/>
      <c r="I78" s="361"/>
      <c r="J78" s="361"/>
      <c r="K78" s="14"/>
    </row>
    <row r="79" spans="1:11" ht="12" customHeight="1">
      <c r="A79" s="298" t="s">
        <v>1646</v>
      </c>
      <c r="B79" s="299"/>
      <c r="C79" s="12">
        <v>0.25</v>
      </c>
      <c r="D79" s="10" t="s">
        <v>18</v>
      </c>
      <c r="E79" s="41">
        <v>613</v>
      </c>
      <c r="F79" s="366"/>
      <c r="G79" s="366"/>
      <c r="H79" s="360"/>
      <c r="I79" s="361"/>
      <c r="J79" s="361"/>
      <c r="K79" s="14"/>
    </row>
    <row r="80" spans="1:11" ht="12" customHeight="1">
      <c r="A80" s="298" t="s">
        <v>1646</v>
      </c>
      <c r="B80" s="299"/>
      <c r="C80" s="12">
        <v>0.25</v>
      </c>
      <c r="D80" s="10" t="s">
        <v>18</v>
      </c>
      <c r="E80" s="41">
        <v>613</v>
      </c>
      <c r="F80" s="366"/>
      <c r="G80" s="366"/>
      <c r="H80" s="360"/>
      <c r="I80" s="361"/>
      <c r="J80" s="361"/>
      <c r="K80" s="14"/>
    </row>
    <row r="81" spans="1:11" ht="12" customHeight="1">
      <c r="A81" s="298" t="s">
        <v>1646</v>
      </c>
      <c r="B81" s="299"/>
      <c r="C81" s="12">
        <v>0.25</v>
      </c>
      <c r="D81" s="10" t="s">
        <v>18</v>
      </c>
      <c r="E81" s="41">
        <v>613</v>
      </c>
      <c r="F81" s="366"/>
      <c r="G81" s="366"/>
      <c r="H81" s="360"/>
      <c r="I81" s="361"/>
      <c r="J81" s="361"/>
      <c r="K81" s="14"/>
    </row>
    <row r="82" spans="1:11" ht="12" customHeight="1">
      <c r="A82" s="298" t="s">
        <v>1652</v>
      </c>
      <c r="B82" s="299"/>
      <c r="C82" s="12">
        <v>0.25</v>
      </c>
      <c r="D82" s="10" t="s">
        <v>18</v>
      </c>
      <c r="E82" s="41">
        <v>613</v>
      </c>
      <c r="F82" s="333"/>
      <c r="G82" s="333"/>
      <c r="H82" s="309"/>
      <c r="I82" s="335"/>
      <c r="J82" s="335"/>
      <c r="K82" s="14"/>
    </row>
    <row r="83" spans="1:11" ht="6.75" customHeight="1">
      <c r="A83" s="298"/>
      <c r="B83" s="327"/>
      <c r="C83" s="327"/>
      <c r="D83" s="327"/>
      <c r="E83" s="327"/>
      <c r="F83" s="327"/>
      <c r="G83" s="327"/>
      <c r="H83" s="327"/>
      <c r="I83" s="327"/>
      <c r="J83" s="328"/>
      <c r="K83" s="14"/>
    </row>
    <row r="84" spans="1:11" ht="12.75">
      <c r="A84" s="321" t="s">
        <v>98</v>
      </c>
      <c r="B84" s="322"/>
      <c r="C84" s="322"/>
      <c r="D84" s="322"/>
      <c r="E84" s="322"/>
      <c r="F84" s="322"/>
      <c r="G84" s="322"/>
      <c r="H84" s="322"/>
      <c r="I84" s="322"/>
      <c r="J84" s="323"/>
      <c r="K84" s="14"/>
    </row>
    <row r="85" spans="1:11" ht="12" customHeight="1">
      <c r="A85" s="298" t="s">
        <v>1478</v>
      </c>
      <c r="B85" s="328"/>
      <c r="C85" s="12">
        <v>2.5</v>
      </c>
      <c r="D85" s="10" t="s">
        <v>18</v>
      </c>
      <c r="E85" s="40">
        <v>4722</v>
      </c>
      <c r="F85" s="300">
        <f>SUM(E85:E87,)</f>
        <v>7157</v>
      </c>
      <c r="G85" s="300">
        <f>SUM(E85:E88)</f>
        <v>7770</v>
      </c>
      <c r="H85" s="303">
        <v>15</v>
      </c>
      <c r="I85" s="306">
        <f>F85/H85</f>
        <v>477.1333333333333</v>
      </c>
      <c r="J85" s="306">
        <f>G85/H85</f>
        <v>518</v>
      </c>
      <c r="K85" s="14"/>
    </row>
    <row r="86" spans="1:11" ht="12" customHeight="1">
      <c r="A86" s="298" t="s">
        <v>1378</v>
      </c>
      <c r="B86" s="328"/>
      <c r="C86" s="12">
        <v>2.5</v>
      </c>
      <c r="D86" s="10" t="s">
        <v>18</v>
      </c>
      <c r="E86" s="41">
        <v>1822</v>
      </c>
      <c r="F86" s="366"/>
      <c r="G86" s="366"/>
      <c r="H86" s="360"/>
      <c r="I86" s="361"/>
      <c r="J86" s="361"/>
      <c r="K86" s="14"/>
    </row>
    <row r="87" spans="1:11" ht="12" customHeight="1">
      <c r="A87" s="298" t="s">
        <v>1646</v>
      </c>
      <c r="B87" s="299"/>
      <c r="C87" s="12">
        <v>0.25</v>
      </c>
      <c r="D87" s="10" t="s">
        <v>18</v>
      </c>
      <c r="E87" s="41">
        <v>613</v>
      </c>
      <c r="F87" s="366"/>
      <c r="G87" s="366"/>
      <c r="H87" s="360"/>
      <c r="I87" s="361"/>
      <c r="J87" s="361"/>
      <c r="K87" s="14"/>
    </row>
    <row r="88" spans="1:11" ht="12" customHeight="1">
      <c r="A88" s="298" t="s">
        <v>1652</v>
      </c>
      <c r="B88" s="299"/>
      <c r="C88" s="12">
        <v>0.25</v>
      </c>
      <c r="D88" s="10" t="s">
        <v>18</v>
      </c>
      <c r="E88" s="41">
        <v>613</v>
      </c>
      <c r="F88" s="333"/>
      <c r="G88" s="333"/>
      <c r="H88" s="309"/>
      <c r="I88" s="335"/>
      <c r="J88" s="335"/>
      <c r="K88" s="14"/>
    </row>
    <row r="89" spans="1:11" ht="6.75" customHeight="1">
      <c r="A89" s="298"/>
      <c r="B89" s="327"/>
      <c r="C89" s="327"/>
      <c r="D89" s="327"/>
      <c r="E89" s="327"/>
      <c r="F89" s="327"/>
      <c r="G89" s="327"/>
      <c r="H89" s="327"/>
      <c r="I89" s="327"/>
      <c r="J89" s="328"/>
      <c r="K89" s="14"/>
    </row>
    <row r="90" spans="1:11" ht="12.75">
      <c r="A90" s="321" t="s">
        <v>99</v>
      </c>
      <c r="B90" s="322"/>
      <c r="C90" s="322"/>
      <c r="D90" s="322"/>
      <c r="E90" s="322"/>
      <c r="F90" s="322"/>
      <c r="G90" s="322"/>
      <c r="H90" s="322"/>
      <c r="I90" s="322"/>
      <c r="J90" s="323"/>
      <c r="K90" s="14"/>
    </row>
    <row r="91" spans="1:10" s="1" customFormat="1" ht="10.5" customHeight="1">
      <c r="A91" s="295" t="s">
        <v>1599</v>
      </c>
      <c r="B91" s="296"/>
      <c r="C91" s="296"/>
      <c r="D91" s="296"/>
      <c r="E91" s="296"/>
      <c r="F91" s="296"/>
      <c r="G91" s="296"/>
      <c r="H91" s="296"/>
      <c r="I91" s="296"/>
      <c r="J91" s="297"/>
    </row>
    <row r="92" spans="1:11" ht="12" customHeight="1">
      <c r="A92" s="298" t="s">
        <v>1478</v>
      </c>
      <c r="B92" s="328"/>
      <c r="C92" s="12">
        <v>2.5</v>
      </c>
      <c r="D92" s="10" t="s">
        <v>18</v>
      </c>
      <c r="E92" s="40">
        <v>4722</v>
      </c>
      <c r="F92" s="300">
        <f>E92+E93+E94+E98</f>
        <v>8033</v>
      </c>
      <c r="G92" s="300">
        <f>E92+E93+E95+E97+E98</f>
        <v>11717</v>
      </c>
      <c r="H92" s="303">
        <v>15</v>
      </c>
      <c r="I92" s="306">
        <f>F92/H92</f>
        <v>535.5333333333333</v>
      </c>
      <c r="J92" s="306">
        <f>G92/H92</f>
        <v>781.1333333333333</v>
      </c>
      <c r="K92" s="14"/>
    </row>
    <row r="93" spans="1:11" ht="12" customHeight="1">
      <c r="A93" s="298" t="s">
        <v>1378</v>
      </c>
      <c r="B93" s="328"/>
      <c r="C93" s="12">
        <v>2.5</v>
      </c>
      <c r="D93" s="10" t="s">
        <v>18</v>
      </c>
      <c r="E93" s="41">
        <v>1822</v>
      </c>
      <c r="F93" s="366"/>
      <c r="G93" s="366"/>
      <c r="H93" s="360"/>
      <c r="I93" s="361"/>
      <c r="J93" s="361"/>
      <c r="K93" s="14"/>
    </row>
    <row r="94" spans="1:11" ht="12" customHeight="1">
      <c r="A94" s="316" t="s">
        <v>1479</v>
      </c>
      <c r="B94" s="19" t="s">
        <v>1481</v>
      </c>
      <c r="C94" s="12">
        <v>1.25</v>
      </c>
      <c r="D94" s="10" t="s">
        <v>18</v>
      </c>
      <c r="E94" s="41">
        <v>876</v>
      </c>
      <c r="F94" s="366"/>
      <c r="G94" s="366"/>
      <c r="H94" s="360"/>
      <c r="I94" s="361"/>
      <c r="J94" s="361"/>
      <c r="K94" s="14"/>
    </row>
    <row r="95" spans="1:11" ht="12" customHeight="1">
      <c r="A95" s="318"/>
      <c r="B95" s="19" t="s">
        <v>1480</v>
      </c>
      <c r="C95" s="12">
        <v>1.25</v>
      </c>
      <c r="D95" s="10" t="s">
        <v>18</v>
      </c>
      <c r="E95" s="41">
        <v>2280</v>
      </c>
      <c r="F95" s="366"/>
      <c r="G95" s="366"/>
      <c r="H95" s="360"/>
      <c r="I95" s="361"/>
      <c r="J95" s="361"/>
      <c r="K95" s="14"/>
    </row>
    <row r="96" spans="1:11" ht="12" customHeight="1">
      <c r="A96" s="316" t="s">
        <v>1483</v>
      </c>
      <c r="B96" s="19" t="s">
        <v>1481</v>
      </c>
      <c r="C96" s="12">
        <v>1.25</v>
      </c>
      <c r="D96" s="10" t="s">
        <v>18</v>
      </c>
      <c r="E96" s="41">
        <v>876</v>
      </c>
      <c r="F96" s="366"/>
      <c r="G96" s="366"/>
      <c r="H96" s="360"/>
      <c r="I96" s="361"/>
      <c r="J96" s="361"/>
      <c r="K96" s="14"/>
    </row>
    <row r="97" spans="1:11" ht="12" customHeight="1">
      <c r="A97" s="318"/>
      <c r="B97" s="19" t="s">
        <v>1480</v>
      </c>
      <c r="C97" s="12">
        <v>1.25</v>
      </c>
      <c r="D97" s="10" t="s">
        <v>18</v>
      </c>
      <c r="E97" s="41">
        <v>2280</v>
      </c>
      <c r="F97" s="366"/>
      <c r="G97" s="366"/>
      <c r="H97" s="360"/>
      <c r="I97" s="361"/>
      <c r="J97" s="361"/>
      <c r="K97" s="14"/>
    </row>
    <row r="98" spans="1:11" ht="12" customHeight="1">
      <c r="A98" s="298" t="s">
        <v>1646</v>
      </c>
      <c r="B98" s="299"/>
      <c r="C98" s="12">
        <v>0.25</v>
      </c>
      <c r="D98" s="10" t="s">
        <v>18</v>
      </c>
      <c r="E98" s="41">
        <v>613</v>
      </c>
      <c r="F98" s="333"/>
      <c r="G98" s="333"/>
      <c r="H98" s="309"/>
      <c r="I98" s="335"/>
      <c r="J98" s="335"/>
      <c r="K98" s="14"/>
    </row>
    <row r="99" spans="1:11" ht="6.75" customHeight="1">
      <c r="A99" s="298"/>
      <c r="B99" s="327"/>
      <c r="C99" s="327"/>
      <c r="D99" s="327"/>
      <c r="E99" s="327"/>
      <c r="F99" s="327"/>
      <c r="G99" s="327"/>
      <c r="H99" s="327"/>
      <c r="I99" s="327"/>
      <c r="J99" s="328"/>
      <c r="K99" s="14"/>
    </row>
    <row r="100" spans="1:11" ht="12.75">
      <c r="A100" s="321" t="s">
        <v>68</v>
      </c>
      <c r="B100" s="322"/>
      <c r="C100" s="322"/>
      <c r="D100" s="322"/>
      <c r="E100" s="322"/>
      <c r="F100" s="322"/>
      <c r="G100" s="322"/>
      <c r="H100" s="322"/>
      <c r="I100" s="322"/>
      <c r="J100" s="323"/>
      <c r="K100" s="14"/>
    </row>
    <row r="101" spans="1:10" s="1" customFormat="1" ht="10.5" customHeight="1">
      <c r="A101" s="338" t="s">
        <v>96</v>
      </c>
      <c r="B101" s="339"/>
      <c r="C101" s="339"/>
      <c r="D101" s="339"/>
      <c r="E101" s="339"/>
      <c r="F101" s="339"/>
      <c r="G101" s="339"/>
      <c r="H101" s="339"/>
      <c r="I101" s="339"/>
      <c r="J101" s="340"/>
    </row>
    <row r="102" spans="1:14" ht="12" customHeight="1">
      <c r="A102" s="341" t="s">
        <v>1395</v>
      </c>
      <c r="B102" s="299"/>
      <c r="C102" s="18">
        <v>2.5</v>
      </c>
      <c r="D102" s="15" t="s">
        <v>18</v>
      </c>
      <c r="E102" s="43">
        <v>2111</v>
      </c>
      <c r="F102" s="300">
        <f>SUM(E102:E103)</f>
        <v>2724</v>
      </c>
      <c r="G102" s="342">
        <f>E102+E105+E106</f>
        <v>8096</v>
      </c>
      <c r="H102" s="303">
        <v>5</v>
      </c>
      <c r="I102" s="306">
        <f>F102/H102</f>
        <v>544.8</v>
      </c>
      <c r="J102" s="306">
        <f>G102/H102</f>
        <v>1619.2</v>
      </c>
      <c r="K102" s="14"/>
      <c r="L102" s="334"/>
      <c r="M102" s="334"/>
      <c r="N102" s="334"/>
    </row>
    <row r="103" spans="1:11" ht="12" customHeight="1">
      <c r="A103" s="316" t="s">
        <v>132</v>
      </c>
      <c r="B103" s="19" t="s">
        <v>1646</v>
      </c>
      <c r="C103" s="12">
        <v>0.25</v>
      </c>
      <c r="D103" s="10" t="s">
        <v>18</v>
      </c>
      <c r="E103" s="41">
        <v>613</v>
      </c>
      <c r="F103" s="301"/>
      <c r="G103" s="342"/>
      <c r="H103" s="304"/>
      <c r="I103" s="307"/>
      <c r="J103" s="307"/>
      <c r="K103" s="14"/>
    </row>
    <row r="104" spans="1:11" ht="9.75" customHeight="1">
      <c r="A104" s="317"/>
      <c r="B104" s="224" t="s">
        <v>1368</v>
      </c>
      <c r="C104" s="12"/>
      <c r="D104" s="10"/>
      <c r="E104" s="41"/>
      <c r="F104" s="301"/>
      <c r="G104" s="342"/>
      <c r="H104" s="304"/>
      <c r="I104" s="307"/>
      <c r="J104" s="307"/>
      <c r="K104" s="14"/>
    </row>
    <row r="105" spans="1:11" ht="12" customHeight="1">
      <c r="A105" s="317"/>
      <c r="B105" s="19" t="s">
        <v>1647</v>
      </c>
      <c r="C105" s="12">
        <v>0.25</v>
      </c>
      <c r="D105" s="10" t="s">
        <v>18</v>
      </c>
      <c r="E105" s="41">
        <v>3415</v>
      </c>
      <c r="F105" s="301"/>
      <c r="G105" s="342"/>
      <c r="H105" s="304"/>
      <c r="I105" s="307"/>
      <c r="J105" s="307"/>
      <c r="K105" s="14"/>
    </row>
    <row r="106" spans="1:14" ht="12" customHeight="1">
      <c r="A106" s="298" t="s">
        <v>67</v>
      </c>
      <c r="B106" s="299"/>
      <c r="C106" s="12">
        <v>2</v>
      </c>
      <c r="D106" s="10" t="s">
        <v>18</v>
      </c>
      <c r="E106" s="41">
        <v>2570</v>
      </c>
      <c r="F106" s="333"/>
      <c r="G106" s="343"/>
      <c r="H106" s="309"/>
      <c r="I106" s="335"/>
      <c r="J106" s="335"/>
      <c r="K106" s="14"/>
      <c r="L106" s="37"/>
      <c r="M106" s="37"/>
      <c r="N106" s="37"/>
    </row>
    <row r="107" spans="1:14" ht="6.75" customHeight="1">
      <c r="A107" s="298"/>
      <c r="B107" s="327"/>
      <c r="C107" s="327"/>
      <c r="D107" s="327"/>
      <c r="E107" s="327"/>
      <c r="F107" s="327"/>
      <c r="G107" s="327"/>
      <c r="H107" s="327"/>
      <c r="I107" s="327"/>
      <c r="J107" s="328"/>
      <c r="K107" s="14"/>
      <c r="L107" s="38"/>
      <c r="M107" s="38"/>
      <c r="N107" s="38"/>
    </row>
    <row r="108" spans="1:14" ht="12.75">
      <c r="A108" s="321" t="s">
        <v>69</v>
      </c>
      <c r="B108" s="322"/>
      <c r="C108" s="322"/>
      <c r="D108" s="322"/>
      <c r="E108" s="322"/>
      <c r="F108" s="322"/>
      <c r="G108" s="322"/>
      <c r="H108" s="322"/>
      <c r="I108" s="322"/>
      <c r="J108" s="323"/>
      <c r="K108" s="14"/>
      <c r="L108" s="38"/>
      <c r="M108" s="38"/>
      <c r="N108" s="38"/>
    </row>
    <row r="109" spans="1:14" ht="12" customHeight="1">
      <c r="A109" s="341" t="s">
        <v>1395</v>
      </c>
      <c r="B109" s="299"/>
      <c r="C109" s="18">
        <v>10</v>
      </c>
      <c r="D109" s="15" t="s">
        <v>18</v>
      </c>
      <c r="E109" s="43">
        <v>7442</v>
      </c>
      <c r="F109" s="300">
        <f>SUM(E109:E110)</f>
        <v>8055</v>
      </c>
      <c r="G109" s="398">
        <f>E109+SUM(E115:E118)+E119</f>
        <v>23672</v>
      </c>
      <c r="H109" s="303">
        <v>20</v>
      </c>
      <c r="I109" s="306">
        <f>F109/H109</f>
        <v>402.75</v>
      </c>
      <c r="J109" s="306">
        <f>G109/H109</f>
        <v>1183.6</v>
      </c>
      <c r="K109" s="14"/>
      <c r="L109" s="34"/>
      <c r="M109" s="34"/>
      <c r="N109" s="34"/>
    </row>
    <row r="110" spans="1:11" ht="12" customHeight="1">
      <c r="A110" s="316" t="s">
        <v>132</v>
      </c>
      <c r="B110" s="19" t="s">
        <v>1646</v>
      </c>
      <c r="C110" s="12">
        <v>0.25</v>
      </c>
      <c r="D110" s="10" t="s">
        <v>18</v>
      </c>
      <c r="E110" s="41">
        <v>613</v>
      </c>
      <c r="F110" s="301"/>
      <c r="G110" s="398"/>
      <c r="H110" s="304"/>
      <c r="I110" s="307"/>
      <c r="J110" s="307"/>
      <c r="K110" s="14"/>
    </row>
    <row r="111" spans="1:11" ht="12" customHeight="1">
      <c r="A111" s="317"/>
      <c r="B111" s="19" t="s">
        <v>1652</v>
      </c>
      <c r="C111" s="12">
        <v>0.25</v>
      </c>
      <c r="D111" s="10" t="s">
        <v>18</v>
      </c>
      <c r="E111" s="41">
        <v>613</v>
      </c>
      <c r="F111" s="301"/>
      <c r="G111" s="398"/>
      <c r="H111" s="304"/>
      <c r="I111" s="307"/>
      <c r="J111" s="307"/>
      <c r="K111" s="14"/>
    </row>
    <row r="112" spans="1:11" ht="12" customHeight="1">
      <c r="A112" s="317"/>
      <c r="B112" s="19" t="s">
        <v>1652</v>
      </c>
      <c r="C112" s="12">
        <v>0.25</v>
      </c>
      <c r="D112" s="10" t="s">
        <v>18</v>
      </c>
      <c r="E112" s="41">
        <v>613</v>
      </c>
      <c r="F112" s="301"/>
      <c r="G112" s="398"/>
      <c r="H112" s="304"/>
      <c r="I112" s="307"/>
      <c r="J112" s="307"/>
      <c r="K112" s="14"/>
    </row>
    <row r="113" spans="1:11" ht="12" customHeight="1">
      <c r="A113" s="317"/>
      <c r="B113" s="19" t="s">
        <v>1651</v>
      </c>
      <c r="C113" s="12">
        <v>0.25</v>
      </c>
      <c r="D113" s="10" t="s">
        <v>18</v>
      </c>
      <c r="E113" s="41">
        <v>613</v>
      </c>
      <c r="F113" s="301"/>
      <c r="G113" s="398"/>
      <c r="H113" s="304"/>
      <c r="I113" s="307"/>
      <c r="J113" s="307"/>
      <c r="K113" s="14"/>
    </row>
    <row r="114" spans="1:11" ht="9.75" customHeight="1">
      <c r="A114" s="317"/>
      <c r="B114" s="224" t="s">
        <v>1368</v>
      </c>
      <c r="C114" s="12"/>
      <c r="D114" s="10"/>
      <c r="E114" s="41"/>
      <c r="F114" s="301"/>
      <c r="G114" s="398"/>
      <c r="H114" s="304"/>
      <c r="I114" s="307"/>
      <c r="J114" s="307"/>
      <c r="K114" s="14"/>
    </row>
    <row r="115" spans="1:11" ht="12" customHeight="1">
      <c r="A115" s="317"/>
      <c r="B115" s="19" t="s">
        <v>1647</v>
      </c>
      <c r="C115" s="12">
        <v>0.25</v>
      </c>
      <c r="D115" s="10" t="s">
        <v>18</v>
      </c>
      <c r="E115" s="41">
        <v>3415</v>
      </c>
      <c r="F115" s="301"/>
      <c r="G115" s="398"/>
      <c r="H115" s="304"/>
      <c r="I115" s="307"/>
      <c r="J115" s="307"/>
      <c r="K115" s="14"/>
    </row>
    <row r="116" spans="1:11" ht="12" customHeight="1">
      <c r="A116" s="317"/>
      <c r="B116" s="19" t="s">
        <v>1648</v>
      </c>
      <c r="C116" s="12">
        <v>0.25</v>
      </c>
      <c r="D116" s="10" t="s">
        <v>18</v>
      </c>
      <c r="E116" s="41">
        <v>3415</v>
      </c>
      <c r="F116" s="301"/>
      <c r="G116" s="398"/>
      <c r="H116" s="304"/>
      <c r="I116" s="307"/>
      <c r="J116" s="307"/>
      <c r="K116" s="14"/>
    </row>
    <row r="117" spans="1:11" ht="12" customHeight="1">
      <c r="A117" s="317"/>
      <c r="B117" s="19" t="s">
        <v>1648</v>
      </c>
      <c r="C117" s="12">
        <v>0.25</v>
      </c>
      <c r="D117" s="10" t="s">
        <v>18</v>
      </c>
      <c r="E117" s="41">
        <v>3415</v>
      </c>
      <c r="F117" s="301"/>
      <c r="G117" s="398"/>
      <c r="H117" s="304"/>
      <c r="I117" s="307"/>
      <c r="J117" s="307"/>
      <c r="K117" s="14"/>
    </row>
    <row r="118" spans="1:11" ht="12" customHeight="1">
      <c r="A118" s="317"/>
      <c r="B118" s="19" t="s">
        <v>1648</v>
      </c>
      <c r="C118" s="12">
        <v>0.25</v>
      </c>
      <c r="D118" s="10" t="s">
        <v>18</v>
      </c>
      <c r="E118" s="41">
        <v>3415</v>
      </c>
      <c r="F118" s="301"/>
      <c r="G118" s="398"/>
      <c r="H118" s="304"/>
      <c r="I118" s="307"/>
      <c r="J118" s="307"/>
      <c r="K118" s="14"/>
    </row>
    <row r="119" spans="1:14" ht="12" customHeight="1">
      <c r="A119" s="298" t="s">
        <v>67</v>
      </c>
      <c r="B119" s="299"/>
      <c r="C119" s="12">
        <v>2</v>
      </c>
      <c r="D119" s="10" t="s">
        <v>18</v>
      </c>
      <c r="E119" s="41">
        <v>2570</v>
      </c>
      <c r="F119" s="333"/>
      <c r="G119" s="399"/>
      <c r="H119" s="309"/>
      <c r="I119" s="335"/>
      <c r="J119" s="335"/>
      <c r="K119" s="14"/>
      <c r="L119" s="37"/>
      <c r="M119" s="37"/>
      <c r="N119" s="37"/>
    </row>
    <row r="120" spans="1:14" ht="6.75" customHeight="1">
      <c r="A120" s="298"/>
      <c r="B120" s="327"/>
      <c r="C120" s="327"/>
      <c r="D120" s="327"/>
      <c r="E120" s="327"/>
      <c r="F120" s="327"/>
      <c r="G120" s="327"/>
      <c r="H120" s="327"/>
      <c r="I120" s="327"/>
      <c r="J120" s="328"/>
      <c r="K120" s="14"/>
      <c r="L120" s="38"/>
      <c r="M120" s="38"/>
      <c r="N120" s="38"/>
    </row>
    <row r="121" spans="1:11" ht="12" customHeight="1">
      <c r="A121" s="321" t="s">
        <v>19</v>
      </c>
      <c r="B121" s="322"/>
      <c r="C121" s="322"/>
      <c r="D121" s="322"/>
      <c r="E121" s="322"/>
      <c r="F121" s="322"/>
      <c r="G121" s="322"/>
      <c r="H121" s="322"/>
      <c r="I121" s="322"/>
      <c r="J121" s="323"/>
      <c r="K121" s="14"/>
    </row>
    <row r="122" spans="1:10" s="1" customFormat="1" ht="10.5" customHeight="1">
      <c r="A122" s="295" t="s">
        <v>66</v>
      </c>
      <c r="B122" s="296"/>
      <c r="C122" s="296"/>
      <c r="D122" s="296"/>
      <c r="E122" s="296"/>
      <c r="F122" s="296"/>
      <c r="G122" s="296"/>
      <c r="H122" s="296"/>
      <c r="I122" s="296"/>
      <c r="J122" s="297"/>
    </row>
    <row r="123" spans="1:11" ht="12" customHeight="1">
      <c r="A123" s="298" t="s">
        <v>1380</v>
      </c>
      <c r="B123" s="299"/>
      <c r="C123" s="20">
        <v>2.5</v>
      </c>
      <c r="D123" s="20" t="s">
        <v>18</v>
      </c>
      <c r="E123" s="40">
        <v>11554</v>
      </c>
      <c r="F123" s="300">
        <f>SUM(E123:E125,E128)</f>
        <v>14602</v>
      </c>
      <c r="G123" s="300">
        <f>SUM(E123:E124,E127,E131:E133,)</f>
        <v>25346</v>
      </c>
      <c r="H123" s="303">
        <v>15</v>
      </c>
      <c r="I123" s="306">
        <f>F123/H123</f>
        <v>973.4666666666667</v>
      </c>
      <c r="J123" s="306">
        <f>G123/H123</f>
        <v>1689.7333333333333</v>
      </c>
      <c r="K123" s="14"/>
    </row>
    <row r="124" spans="1:11" ht="12" customHeight="1">
      <c r="A124" s="298" t="s">
        <v>1374</v>
      </c>
      <c r="B124" s="328"/>
      <c r="C124" s="20">
        <v>2.5</v>
      </c>
      <c r="D124" s="20" t="s">
        <v>18</v>
      </c>
      <c r="E124" s="41">
        <v>1822</v>
      </c>
      <c r="F124" s="301"/>
      <c r="G124" s="301"/>
      <c r="H124" s="304"/>
      <c r="I124" s="307"/>
      <c r="J124" s="307"/>
      <c r="K124" s="14"/>
    </row>
    <row r="125" spans="1:11" ht="12" customHeight="1">
      <c r="A125" s="316" t="s">
        <v>1375</v>
      </c>
      <c r="B125" s="19" t="s">
        <v>1646</v>
      </c>
      <c r="C125" s="12">
        <v>0.25</v>
      </c>
      <c r="D125" s="10" t="s">
        <v>18</v>
      </c>
      <c r="E125" s="41">
        <v>613</v>
      </c>
      <c r="F125" s="301"/>
      <c r="G125" s="301"/>
      <c r="H125" s="304"/>
      <c r="I125" s="307"/>
      <c r="J125" s="307"/>
      <c r="K125" s="14"/>
    </row>
    <row r="126" spans="1:11" ht="10.5" customHeight="1">
      <c r="A126" s="317"/>
      <c r="B126" s="224" t="s">
        <v>1368</v>
      </c>
      <c r="C126" s="12"/>
      <c r="D126" s="10"/>
      <c r="E126" s="41"/>
      <c r="F126" s="301"/>
      <c r="G126" s="301"/>
      <c r="H126" s="304"/>
      <c r="I126" s="307"/>
      <c r="J126" s="307"/>
      <c r="K126" s="14"/>
    </row>
    <row r="127" spans="1:11" ht="11.25" customHeight="1">
      <c r="A127" s="318"/>
      <c r="B127" s="19" t="s">
        <v>1647</v>
      </c>
      <c r="C127" s="12">
        <v>0.25</v>
      </c>
      <c r="D127" s="10" t="s">
        <v>18</v>
      </c>
      <c r="E127" s="41">
        <v>3415</v>
      </c>
      <c r="F127" s="301"/>
      <c r="G127" s="301"/>
      <c r="H127" s="304"/>
      <c r="I127" s="307"/>
      <c r="J127" s="307"/>
      <c r="K127" s="14"/>
    </row>
    <row r="128" spans="1:11" ht="11.25" customHeight="1">
      <c r="A128" s="316" t="s">
        <v>45</v>
      </c>
      <c r="B128" s="19" t="s">
        <v>1646</v>
      </c>
      <c r="C128" s="12">
        <v>0.25</v>
      </c>
      <c r="D128" s="10" t="s">
        <v>18</v>
      </c>
      <c r="E128" s="41">
        <v>613</v>
      </c>
      <c r="F128" s="301"/>
      <c r="G128" s="301"/>
      <c r="H128" s="304"/>
      <c r="I128" s="307"/>
      <c r="J128" s="307"/>
      <c r="K128" s="14"/>
    </row>
    <row r="129" spans="1:11" ht="11.25" customHeight="1">
      <c r="A129" s="317"/>
      <c r="B129" s="19" t="s">
        <v>1653</v>
      </c>
      <c r="C129" s="12">
        <v>0.25</v>
      </c>
      <c r="D129" s="10" t="s">
        <v>18</v>
      </c>
      <c r="E129" s="41">
        <v>613</v>
      </c>
      <c r="F129" s="301"/>
      <c r="G129" s="301"/>
      <c r="H129" s="304"/>
      <c r="I129" s="307"/>
      <c r="J129" s="307"/>
      <c r="K129" s="14"/>
    </row>
    <row r="130" spans="1:11" ht="9.75" customHeight="1">
      <c r="A130" s="317"/>
      <c r="B130" s="224" t="s">
        <v>1368</v>
      </c>
      <c r="C130" s="12"/>
      <c r="D130" s="10"/>
      <c r="E130" s="41"/>
      <c r="F130" s="301"/>
      <c r="G130" s="301"/>
      <c r="H130" s="304"/>
      <c r="I130" s="307"/>
      <c r="J130" s="307"/>
      <c r="K130" s="14"/>
    </row>
    <row r="131" spans="1:11" ht="11.25" customHeight="1">
      <c r="A131" s="317"/>
      <c r="B131" s="19" t="s">
        <v>1647</v>
      </c>
      <c r="C131" s="12">
        <v>0.25</v>
      </c>
      <c r="D131" s="10" t="s">
        <v>18</v>
      </c>
      <c r="E131" s="41">
        <v>3415</v>
      </c>
      <c r="F131" s="301"/>
      <c r="G131" s="301"/>
      <c r="H131" s="304"/>
      <c r="I131" s="307"/>
      <c r="J131" s="307"/>
      <c r="K131" s="14"/>
    </row>
    <row r="132" spans="1:11" ht="11.25" customHeight="1">
      <c r="A132" s="318"/>
      <c r="B132" s="19" t="s">
        <v>1648</v>
      </c>
      <c r="C132" s="12">
        <v>0.25</v>
      </c>
      <c r="D132" s="10" t="s">
        <v>18</v>
      </c>
      <c r="E132" s="41">
        <v>3415</v>
      </c>
      <c r="F132" s="301"/>
      <c r="G132" s="301"/>
      <c r="H132" s="304"/>
      <c r="I132" s="307"/>
      <c r="J132" s="307"/>
      <c r="K132" s="14"/>
    </row>
    <row r="133" spans="1:11" ht="12" customHeight="1">
      <c r="A133" s="319" t="s">
        <v>1392</v>
      </c>
      <c r="B133" s="320"/>
      <c r="C133" s="12">
        <v>2.5</v>
      </c>
      <c r="D133" s="10" t="s">
        <v>18</v>
      </c>
      <c r="E133" s="41">
        <v>1725</v>
      </c>
      <c r="F133" s="302"/>
      <c r="G133" s="302"/>
      <c r="H133" s="305"/>
      <c r="I133" s="308"/>
      <c r="J133" s="308"/>
      <c r="K133" s="14"/>
    </row>
    <row r="134" spans="1:11" ht="12.75">
      <c r="A134" s="321" t="s">
        <v>53</v>
      </c>
      <c r="B134" s="322"/>
      <c r="C134" s="322"/>
      <c r="D134" s="322"/>
      <c r="E134" s="322"/>
      <c r="F134" s="322"/>
      <c r="G134" s="322"/>
      <c r="H134" s="322"/>
      <c r="I134" s="322"/>
      <c r="J134" s="323"/>
      <c r="K134" s="14"/>
    </row>
    <row r="135" spans="1:10" s="1" customFormat="1" ht="10.5" customHeight="1">
      <c r="A135" s="338" t="s">
        <v>61</v>
      </c>
      <c r="B135" s="339"/>
      <c r="C135" s="339"/>
      <c r="D135" s="339"/>
      <c r="E135" s="339"/>
      <c r="F135" s="339"/>
      <c r="G135" s="339"/>
      <c r="H135" s="339"/>
      <c r="I135" s="339"/>
      <c r="J135" s="340"/>
    </row>
    <row r="136" spans="1:11" ht="12" customHeight="1">
      <c r="A136" s="329" t="s">
        <v>1381</v>
      </c>
      <c r="B136" s="330"/>
      <c r="C136" s="29">
        <v>2.5</v>
      </c>
      <c r="D136" s="30" t="s">
        <v>18</v>
      </c>
      <c r="E136" s="44">
        <v>7116</v>
      </c>
      <c r="F136" s="300">
        <f>SUM(E136:E137)</f>
        <v>8938</v>
      </c>
      <c r="G136" s="300">
        <f>SUM(E136:E137,E140,)</f>
        <v>12353</v>
      </c>
      <c r="H136" s="362">
        <v>15</v>
      </c>
      <c r="I136" s="306">
        <f>F136/H136</f>
        <v>595.8666666666667</v>
      </c>
      <c r="J136" s="306">
        <f>G136/H136</f>
        <v>823.5333333333333</v>
      </c>
      <c r="K136" s="14"/>
    </row>
    <row r="137" spans="1:11" ht="12" customHeight="1">
      <c r="A137" s="298" t="s">
        <v>1378</v>
      </c>
      <c r="B137" s="299"/>
      <c r="C137" s="12">
        <v>2.5</v>
      </c>
      <c r="D137" s="10" t="s">
        <v>18</v>
      </c>
      <c r="E137" s="41">
        <v>1822</v>
      </c>
      <c r="F137" s="301"/>
      <c r="G137" s="301"/>
      <c r="H137" s="331"/>
      <c r="I137" s="307"/>
      <c r="J137" s="307"/>
      <c r="K137" s="14"/>
    </row>
    <row r="138" spans="1:11" ht="12" customHeight="1">
      <c r="A138" s="310" t="s">
        <v>109</v>
      </c>
      <c r="B138" s="32" t="s">
        <v>1646</v>
      </c>
      <c r="C138" s="12">
        <v>0.25</v>
      </c>
      <c r="D138" s="10" t="s">
        <v>18</v>
      </c>
      <c r="E138" s="41">
        <v>613</v>
      </c>
      <c r="F138" s="301"/>
      <c r="G138" s="301"/>
      <c r="H138" s="331"/>
      <c r="I138" s="307"/>
      <c r="J138" s="307"/>
      <c r="K138" s="14"/>
    </row>
    <row r="139" spans="1:11" ht="9.75" customHeight="1">
      <c r="A139" s="311"/>
      <c r="B139" s="224" t="s">
        <v>1368</v>
      </c>
      <c r="C139" s="12"/>
      <c r="D139" s="10"/>
      <c r="E139" s="41"/>
      <c r="F139" s="301"/>
      <c r="G139" s="301"/>
      <c r="H139" s="331"/>
      <c r="I139" s="307"/>
      <c r="J139" s="307"/>
      <c r="K139" s="14"/>
    </row>
    <row r="140" spans="1:11" ht="12" customHeight="1">
      <c r="A140" s="312"/>
      <c r="B140" s="27" t="s">
        <v>1647</v>
      </c>
      <c r="C140" s="12">
        <v>0.25</v>
      </c>
      <c r="D140" s="10" t="s">
        <v>18</v>
      </c>
      <c r="E140" s="41">
        <v>3415</v>
      </c>
      <c r="F140" s="302"/>
      <c r="G140" s="302"/>
      <c r="H140" s="332"/>
      <c r="I140" s="308"/>
      <c r="J140" s="308"/>
      <c r="K140" s="14"/>
    </row>
    <row r="141" spans="1:11" ht="6.75" customHeight="1">
      <c r="A141" s="298"/>
      <c r="B141" s="327"/>
      <c r="C141" s="327"/>
      <c r="D141" s="327"/>
      <c r="E141" s="327"/>
      <c r="F141" s="327"/>
      <c r="G141" s="327"/>
      <c r="H141" s="327"/>
      <c r="I141" s="327"/>
      <c r="J141" s="328"/>
      <c r="K141" s="14"/>
    </row>
    <row r="142" spans="1:11" ht="12.75">
      <c r="A142" s="313" t="s">
        <v>1486</v>
      </c>
      <c r="B142" s="314"/>
      <c r="C142" s="314"/>
      <c r="D142" s="314"/>
      <c r="E142" s="314"/>
      <c r="F142" s="314"/>
      <c r="G142" s="314"/>
      <c r="H142" s="314"/>
      <c r="I142" s="314"/>
      <c r="J142" s="315"/>
      <c r="K142" s="14"/>
    </row>
    <row r="143" spans="1:11" ht="12" customHeight="1">
      <c r="A143" s="363" t="s">
        <v>1382</v>
      </c>
      <c r="B143" s="364"/>
      <c r="C143" s="12">
        <v>2.5</v>
      </c>
      <c r="D143" s="10" t="s">
        <v>18</v>
      </c>
      <c r="E143" s="41">
        <v>5213</v>
      </c>
      <c r="F143" s="355">
        <f>SUM(E143:E145)</f>
        <v>7648</v>
      </c>
      <c r="G143" s="300">
        <f>SUM(E143:E144,E147,)</f>
        <v>10450</v>
      </c>
      <c r="H143" s="303">
        <v>15</v>
      </c>
      <c r="I143" s="306">
        <f>F143/H143</f>
        <v>509.8666666666667</v>
      </c>
      <c r="J143" s="306">
        <f>G143/H143</f>
        <v>696.6666666666666</v>
      </c>
      <c r="K143" s="14"/>
    </row>
    <row r="144" spans="1:11" ht="12" customHeight="1">
      <c r="A144" s="298" t="s">
        <v>1378</v>
      </c>
      <c r="B144" s="299"/>
      <c r="C144" s="12">
        <v>2.5</v>
      </c>
      <c r="D144" s="10" t="s">
        <v>18</v>
      </c>
      <c r="E144" s="41">
        <v>1822</v>
      </c>
      <c r="F144" s="356"/>
      <c r="G144" s="356"/>
      <c r="H144" s="357"/>
      <c r="I144" s="353"/>
      <c r="J144" s="353"/>
      <c r="K144" s="14"/>
    </row>
    <row r="145" spans="1:11" ht="12" customHeight="1">
      <c r="A145" s="310" t="s">
        <v>45</v>
      </c>
      <c r="B145" s="32" t="s">
        <v>1646</v>
      </c>
      <c r="C145" s="12">
        <v>0.25</v>
      </c>
      <c r="D145" s="10" t="s">
        <v>18</v>
      </c>
      <c r="E145" s="41">
        <v>613</v>
      </c>
      <c r="F145" s="356"/>
      <c r="G145" s="356"/>
      <c r="H145" s="357"/>
      <c r="I145" s="353"/>
      <c r="J145" s="353"/>
      <c r="K145" s="14"/>
    </row>
    <row r="146" spans="1:11" ht="9.75" customHeight="1">
      <c r="A146" s="311"/>
      <c r="B146" s="224" t="s">
        <v>1368</v>
      </c>
      <c r="C146" s="12"/>
      <c r="D146" s="10"/>
      <c r="E146" s="41"/>
      <c r="F146" s="356"/>
      <c r="G146" s="356"/>
      <c r="H146" s="357"/>
      <c r="I146" s="353"/>
      <c r="J146" s="353"/>
      <c r="K146" s="14"/>
    </row>
    <row r="147" spans="1:11" ht="12" customHeight="1">
      <c r="A147" s="312"/>
      <c r="B147" s="27" t="s">
        <v>1647</v>
      </c>
      <c r="C147" s="12">
        <v>0.25</v>
      </c>
      <c r="D147" s="10" t="s">
        <v>18</v>
      </c>
      <c r="E147" s="41">
        <v>3415</v>
      </c>
      <c r="F147" s="356"/>
      <c r="G147" s="356"/>
      <c r="H147" s="357"/>
      <c r="I147" s="353"/>
      <c r="J147" s="353"/>
      <c r="K147" s="14"/>
    </row>
    <row r="148" spans="1:11" ht="6.75" customHeight="1">
      <c r="A148" s="298"/>
      <c r="B148" s="327"/>
      <c r="C148" s="327"/>
      <c r="D148" s="327"/>
      <c r="E148" s="327"/>
      <c r="F148" s="327"/>
      <c r="G148" s="327"/>
      <c r="H148" s="327"/>
      <c r="I148" s="327"/>
      <c r="J148" s="328"/>
      <c r="K148" s="14"/>
    </row>
    <row r="149" spans="1:11" ht="12.75">
      <c r="A149" s="313" t="s">
        <v>1485</v>
      </c>
      <c r="B149" s="314"/>
      <c r="C149" s="314"/>
      <c r="D149" s="314"/>
      <c r="E149" s="314"/>
      <c r="F149" s="314"/>
      <c r="G149" s="314"/>
      <c r="H149" s="314"/>
      <c r="I149" s="314"/>
      <c r="J149" s="315"/>
      <c r="K149" s="14"/>
    </row>
    <row r="150" spans="1:11" ht="12" customHeight="1">
      <c r="A150" s="329" t="s">
        <v>1383</v>
      </c>
      <c r="B150" s="330"/>
      <c r="C150" s="12">
        <v>2.5</v>
      </c>
      <c r="D150" s="10" t="s">
        <v>18</v>
      </c>
      <c r="E150" s="44">
        <v>6762</v>
      </c>
      <c r="F150" s="355">
        <f>E150+E151+E153</f>
        <v>12353</v>
      </c>
      <c r="G150" s="300">
        <f>E150+E151+E152</f>
        <v>13636</v>
      </c>
      <c r="H150" s="303">
        <v>15</v>
      </c>
      <c r="I150" s="306">
        <f>F150/H150</f>
        <v>823.5333333333333</v>
      </c>
      <c r="J150" s="306">
        <f>G150/H150</f>
        <v>909.0666666666667</v>
      </c>
      <c r="K150" s="14"/>
    </row>
    <row r="151" spans="1:11" ht="12" customHeight="1">
      <c r="A151" s="298" t="s">
        <v>1378</v>
      </c>
      <c r="B151" s="299"/>
      <c r="C151" s="12">
        <v>2.5</v>
      </c>
      <c r="D151" s="10" t="s">
        <v>18</v>
      </c>
      <c r="E151" s="41">
        <v>1822</v>
      </c>
      <c r="F151" s="356"/>
      <c r="G151" s="356"/>
      <c r="H151" s="357"/>
      <c r="I151" s="353"/>
      <c r="J151" s="353"/>
      <c r="K151" s="14"/>
    </row>
    <row r="152" spans="1:11" ht="12" customHeight="1">
      <c r="A152" s="310" t="s">
        <v>1487</v>
      </c>
      <c r="B152" s="32" t="s">
        <v>1488</v>
      </c>
      <c r="C152" s="12">
        <v>0.25</v>
      </c>
      <c r="D152" s="10" t="s">
        <v>18</v>
      </c>
      <c r="E152" s="41">
        <v>5052</v>
      </c>
      <c r="F152" s="356"/>
      <c r="G152" s="356"/>
      <c r="H152" s="357"/>
      <c r="I152" s="353"/>
      <c r="J152" s="353"/>
      <c r="K152" s="14"/>
    </row>
    <row r="153" spans="1:11" ht="12" customHeight="1">
      <c r="A153" s="311"/>
      <c r="B153" s="223" t="s">
        <v>1489</v>
      </c>
      <c r="C153" s="12">
        <v>0.25</v>
      </c>
      <c r="D153" s="10" t="s">
        <v>18</v>
      </c>
      <c r="E153" s="41">
        <v>3769</v>
      </c>
      <c r="F153" s="356"/>
      <c r="G153" s="356"/>
      <c r="H153" s="357"/>
      <c r="I153" s="353"/>
      <c r="J153" s="353"/>
      <c r="K153" s="14"/>
    </row>
    <row r="154" spans="1:11" ht="12" customHeight="1">
      <c r="A154" s="312"/>
      <c r="B154" s="27" t="s">
        <v>1490</v>
      </c>
      <c r="C154" s="12">
        <v>0.25</v>
      </c>
      <c r="D154" s="10" t="s">
        <v>18</v>
      </c>
      <c r="E154" s="41">
        <v>4104</v>
      </c>
      <c r="F154" s="356"/>
      <c r="G154" s="356"/>
      <c r="H154" s="357"/>
      <c r="I154" s="353"/>
      <c r="J154" s="353"/>
      <c r="K154" s="14"/>
    </row>
    <row r="155" spans="1:11" ht="6.75" customHeight="1">
      <c r="A155" s="298"/>
      <c r="B155" s="327"/>
      <c r="C155" s="327"/>
      <c r="D155" s="327"/>
      <c r="E155" s="327"/>
      <c r="F155" s="327"/>
      <c r="G155" s="327"/>
      <c r="H155" s="327"/>
      <c r="I155" s="327"/>
      <c r="J155" s="328"/>
      <c r="K155" s="14"/>
    </row>
    <row r="156" spans="1:11" ht="12.75">
      <c r="A156" s="313" t="s">
        <v>1367</v>
      </c>
      <c r="B156" s="314"/>
      <c r="C156" s="314"/>
      <c r="D156" s="314"/>
      <c r="E156" s="314"/>
      <c r="F156" s="314"/>
      <c r="G156" s="314"/>
      <c r="H156" s="314"/>
      <c r="I156" s="314"/>
      <c r="J156" s="315"/>
      <c r="K156" s="14"/>
    </row>
    <row r="157" spans="1:11" ht="12" customHeight="1">
      <c r="A157" s="329" t="s">
        <v>1383</v>
      </c>
      <c r="B157" s="330"/>
      <c r="C157" s="29">
        <v>2.5</v>
      </c>
      <c r="D157" s="30" t="s">
        <v>18</v>
      </c>
      <c r="E157" s="44">
        <v>6762</v>
      </c>
      <c r="F157" s="301">
        <f>SUM(E157:E159)</f>
        <v>11766</v>
      </c>
      <c r="G157" s="301">
        <f>SUM(E157:E159,E162,)</f>
        <v>15181</v>
      </c>
      <c r="H157" s="331">
        <v>15</v>
      </c>
      <c r="I157" s="307">
        <f>F157/H157</f>
        <v>784.4</v>
      </c>
      <c r="J157" s="307">
        <f>G157/H157</f>
        <v>1012.0666666666667</v>
      </c>
      <c r="K157" s="14"/>
    </row>
    <row r="158" spans="1:11" ht="12" customHeight="1">
      <c r="A158" s="298" t="s">
        <v>1378</v>
      </c>
      <c r="B158" s="299"/>
      <c r="C158" s="12">
        <v>2.5</v>
      </c>
      <c r="D158" s="10" t="s">
        <v>18</v>
      </c>
      <c r="E158" s="41">
        <v>1822</v>
      </c>
      <c r="F158" s="301"/>
      <c r="G158" s="301"/>
      <c r="H158" s="331"/>
      <c r="I158" s="307"/>
      <c r="J158" s="307"/>
      <c r="K158" s="14"/>
    </row>
    <row r="159" spans="1:11" ht="12" customHeight="1">
      <c r="A159" s="298" t="s">
        <v>1484</v>
      </c>
      <c r="B159" s="299"/>
      <c r="C159" s="12">
        <v>0.125</v>
      </c>
      <c r="D159" s="10" t="s">
        <v>18</v>
      </c>
      <c r="E159" s="41">
        <v>3182</v>
      </c>
      <c r="F159" s="301"/>
      <c r="G159" s="301"/>
      <c r="H159" s="331"/>
      <c r="I159" s="307"/>
      <c r="J159" s="307"/>
      <c r="K159" s="14"/>
    </row>
    <row r="160" spans="1:11" ht="12" customHeight="1">
      <c r="A160" s="310" t="s">
        <v>109</v>
      </c>
      <c r="B160" s="32" t="s">
        <v>1646</v>
      </c>
      <c r="C160" s="12">
        <v>0.25</v>
      </c>
      <c r="D160" s="10" t="s">
        <v>18</v>
      </c>
      <c r="E160" s="41">
        <v>613</v>
      </c>
      <c r="F160" s="301"/>
      <c r="G160" s="301"/>
      <c r="H160" s="331"/>
      <c r="I160" s="307"/>
      <c r="J160" s="307"/>
      <c r="K160" s="14"/>
    </row>
    <row r="161" spans="1:11" ht="9.75" customHeight="1">
      <c r="A161" s="311"/>
      <c r="B161" s="224" t="s">
        <v>1368</v>
      </c>
      <c r="C161" s="12"/>
      <c r="D161" s="10"/>
      <c r="E161" s="41"/>
      <c r="F161" s="301"/>
      <c r="G161" s="301"/>
      <c r="H161" s="331"/>
      <c r="I161" s="307"/>
      <c r="J161" s="307"/>
      <c r="K161" s="14"/>
    </row>
    <row r="162" spans="1:11" ht="12" customHeight="1">
      <c r="A162" s="312"/>
      <c r="B162" s="27" t="s">
        <v>1647</v>
      </c>
      <c r="C162" s="12">
        <v>0.25</v>
      </c>
      <c r="D162" s="10" t="s">
        <v>18</v>
      </c>
      <c r="E162" s="41">
        <v>3415</v>
      </c>
      <c r="F162" s="302"/>
      <c r="G162" s="302"/>
      <c r="H162" s="332"/>
      <c r="I162" s="308"/>
      <c r="J162" s="308"/>
      <c r="K162" s="14"/>
    </row>
    <row r="163" spans="1:11" ht="6.75" customHeight="1">
      <c r="A163" s="298"/>
      <c r="B163" s="327"/>
      <c r="C163" s="327"/>
      <c r="D163" s="327"/>
      <c r="E163" s="327"/>
      <c r="F163" s="327"/>
      <c r="G163" s="327"/>
      <c r="H163" s="327"/>
      <c r="I163" s="327"/>
      <c r="J163" s="328"/>
      <c r="K163" s="14"/>
    </row>
    <row r="164" spans="1:11" ht="12.75">
      <c r="A164" s="321" t="s">
        <v>42</v>
      </c>
      <c r="B164" s="322"/>
      <c r="C164" s="322"/>
      <c r="D164" s="322"/>
      <c r="E164" s="322"/>
      <c r="F164" s="322"/>
      <c r="G164" s="322"/>
      <c r="H164" s="322"/>
      <c r="I164" s="322"/>
      <c r="J164" s="323"/>
      <c r="K164" s="14"/>
    </row>
    <row r="165" spans="1:10" s="1" customFormat="1" ht="10.5" customHeight="1">
      <c r="A165" s="338" t="s">
        <v>60</v>
      </c>
      <c r="B165" s="359"/>
      <c r="C165" s="359"/>
      <c r="D165" s="359"/>
      <c r="E165" s="359"/>
      <c r="F165" s="359"/>
      <c r="G165" s="359"/>
      <c r="H165" s="359"/>
      <c r="I165" s="359"/>
      <c r="J165" s="340"/>
    </row>
    <row r="166" spans="1:11" ht="12" customHeight="1">
      <c r="A166" s="363" t="s">
        <v>1384</v>
      </c>
      <c r="B166" s="364"/>
      <c r="C166" s="12">
        <v>2.5</v>
      </c>
      <c r="D166" s="10" t="s">
        <v>18</v>
      </c>
      <c r="E166" s="41">
        <v>2280</v>
      </c>
      <c r="F166" s="355">
        <f>SUM(E166,E167,E168)</f>
        <v>4715</v>
      </c>
      <c r="G166" s="300">
        <f>SUM(E166,E167:E169)</f>
        <v>8484</v>
      </c>
      <c r="H166" s="303">
        <v>20</v>
      </c>
      <c r="I166" s="306">
        <f>F166/H166</f>
        <v>235.75</v>
      </c>
      <c r="J166" s="306">
        <f>G166/H166</f>
        <v>424.2</v>
      </c>
      <c r="K166" s="14"/>
    </row>
    <row r="167" spans="1:11" ht="12" customHeight="1">
      <c r="A167" s="298" t="s">
        <v>1378</v>
      </c>
      <c r="B167" s="299"/>
      <c r="C167" s="12">
        <v>2.5</v>
      </c>
      <c r="D167" s="10" t="s">
        <v>18</v>
      </c>
      <c r="E167" s="41">
        <v>1822</v>
      </c>
      <c r="F167" s="356"/>
      <c r="G167" s="356"/>
      <c r="H167" s="357"/>
      <c r="I167" s="353"/>
      <c r="J167" s="353"/>
      <c r="K167" s="14"/>
    </row>
    <row r="168" spans="1:11" ht="12" customHeight="1">
      <c r="A168" s="319" t="s">
        <v>1646</v>
      </c>
      <c r="B168" s="320"/>
      <c r="C168" s="12">
        <v>0.25</v>
      </c>
      <c r="D168" s="10" t="s">
        <v>18</v>
      </c>
      <c r="E168" s="41">
        <v>613</v>
      </c>
      <c r="F168" s="356"/>
      <c r="G168" s="356"/>
      <c r="H168" s="357"/>
      <c r="I168" s="353"/>
      <c r="J168" s="353"/>
      <c r="K168" s="14"/>
    </row>
    <row r="169" spans="1:11" ht="12" customHeight="1">
      <c r="A169" s="298" t="s">
        <v>44</v>
      </c>
      <c r="B169" s="299"/>
      <c r="C169" s="12">
        <v>0.2</v>
      </c>
      <c r="D169" s="10" t="s">
        <v>17</v>
      </c>
      <c r="E169" s="40">
        <v>3769</v>
      </c>
      <c r="F169" s="365"/>
      <c r="G169" s="365"/>
      <c r="H169" s="358"/>
      <c r="I169" s="354"/>
      <c r="J169" s="354"/>
      <c r="K169" s="14"/>
    </row>
    <row r="170" spans="1:11" ht="6.75" customHeight="1">
      <c r="A170" s="298"/>
      <c r="B170" s="327"/>
      <c r="C170" s="327"/>
      <c r="D170" s="327"/>
      <c r="E170" s="327"/>
      <c r="F170" s="327"/>
      <c r="G170" s="327"/>
      <c r="H170" s="327"/>
      <c r="I170" s="327"/>
      <c r="J170" s="328"/>
      <c r="K170" s="14"/>
    </row>
    <row r="171" spans="1:11" ht="12" customHeight="1">
      <c r="A171" s="321" t="s">
        <v>43</v>
      </c>
      <c r="B171" s="322"/>
      <c r="C171" s="322"/>
      <c r="D171" s="322"/>
      <c r="E171" s="322"/>
      <c r="F171" s="322"/>
      <c r="G171" s="322"/>
      <c r="H171" s="322"/>
      <c r="I171" s="322"/>
      <c r="J171" s="323"/>
      <c r="K171" s="14"/>
    </row>
    <row r="172" spans="1:10" s="1" customFormat="1" ht="12" customHeight="1">
      <c r="A172" s="338" t="s">
        <v>110</v>
      </c>
      <c r="B172" s="359"/>
      <c r="C172" s="359"/>
      <c r="D172" s="359"/>
      <c r="E172" s="359"/>
      <c r="F172" s="359"/>
      <c r="G172" s="359"/>
      <c r="H172" s="359"/>
      <c r="I172" s="359"/>
      <c r="J172" s="340"/>
    </row>
    <row r="173" spans="1:11" ht="12" customHeight="1">
      <c r="A173" s="363" t="s">
        <v>1385</v>
      </c>
      <c r="B173" s="364"/>
      <c r="C173" s="12">
        <v>2.5</v>
      </c>
      <c r="D173" s="10" t="s">
        <v>18</v>
      </c>
      <c r="E173" s="41">
        <v>6216</v>
      </c>
      <c r="F173" s="355">
        <f>SUM(E173:E175)</f>
        <v>8651</v>
      </c>
      <c r="G173" s="355">
        <f>SUM(E173:E174,E178,E179,E183,E184)</f>
        <v>21698</v>
      </c>
      <c r="H173" s="303">
        <v>15</v>
      </c>
      <c r="I173" s="306">
        <f>F173/H173</f>
        <v>576.7333333333333</v>
      </c>
      <c r="J173" s="306">
        <f>G173/H173</f>
        <v>1446.5333333333333</v>
      </c>
      <c r="K173" s="14"/>
    </row>
    <row r="174" spans="1:11" ht="12" customHeight="1">
      <c r="A174" s="298" t="s">
        <v>1386</v>
      </c>
      <c r="B174" s="299"/>
      <c r="C174" s="12">
        <v>2.5</v>
      </c>
      <c r="D174" s="10" t="s">
        <v>18</v>
      </c>
      <c r="E174" s="41">
        <v>1822</v>
      </c>
      <c r="F174" s="395"/>
      <c r="G174" s="395"/>
      <c r="H174" s="304"/>
      <c r="I174" s="307"/>
      <c r="J174" s="307"/>
      <c r="K174" s="14"/>
    </row>
    <row r="175" spans="1:11" ht="12" customHeight="1">
      <c r="A175" s="310" t="s">
        <v>45</v>
      </c>
      <c r="B175" s="31" t="s">
        <v>1646</v>
      </c>
      <c r="C175" s="12">
        <v>0.25</v>
      </c>
      <c r="D175" s="10" t="s">
        <v>18</v>
      </c>
      <c r="E175" s="41">
        <v>613</v>
      </c>
      <c r="F175" s="395"/>
      <c r="G175" s="395"/>
      <c r="H175" s="304"/>
      <c r="I175" s="307"/>
      <c r="J175" s="307"/>
      <c r="K175" s="14"/>
    </row>
    <row r="176" spans="1:11" ht="12" customHeight="1">
      <c r="A176" s="311"/>
      <c r="B176" s="31" t="s">
        <v>1653</v>
      </c>
      <c r="C176" s="12">
        <v>0.25</v>
      </c>
      <c r="D176" s="10" t="s">
        <v>18</v>
      </c>
      <c r="E176" s="41">
        <v>613</v>
      </c>
      <c r="F176" s="395"/>
      <c r="G176" s="395"/>
      <c r="H176" s="304"/>
      <c r="I176" s="307"/>
      <c r="J176" s="307"/>
      <c r="K176" s="14"/>
    </row>
    <row r="177" spans="1:11" ht="12" customHeight="1">
      <c r="A177" s="311"/>
      <c r="B177" s="224" t="s">
        <v>1368</v>
      </c>
      <c r="C177" s="12"/>
      <c r="D177" s="10"/>
      <c r="E177" s="41"/>
      <c r="F177" s="395"/>
      <c r="G177" s="395"/>
      <c r="H177" s="304"/>
      <c r="I177" s="307"/>
      <c r="J177" s="307"/>
      <c r="K177" s="14"/>
    </row>
    <row r="178" spans="1:11" ht="12" customHeight="1">
      <c r="A178" s="311"/>
      <c r="B178" s="19" t="s">
        <v>1647</v>
      </c>
      <c r="C178" s="12">
        <v>0.25</v>
      </c>
      <c r="D178" s="10" t="s">
        <v>18</v>
      </c>
      <c r="E178" s="41">
        <v>3415</v>
      </c>
      <c r="F178" s="395"/>
      <c r="G178" s="395"/>
      <c r="H178" s="304"/>
      <c r="I178" s="307"/>
      <c r="J178" s="307"/>
      <c r="K178" s="14"/>
    </row>
    <row r="179" spans="1:11" ht="12" customHeight="1">
      <c r="A179" s="312"/>
      <c r="B179" s="19" t="s">
        <v>1647</v>
      </c>
      <c r="C179" s="12">
        <v>0.25</v>
      </c>
      <c r="D179" s="10" t="s">
        <v>18</v>
      </c>
      <c r="E179" s="41">
        <v>3415</v>
      </c>
      <c r="F179" s="395"/>
      <c r="G179" s="395"/>
      <c r="H179" s="304"/>
      <c r="I179" s="307"/>
      <c r="J179" s="307"/>
      <c r="K179" s="14"/>
    </row>
    <row r="180" spans="1:11" ht="12" customHeight="1">
      <c r="A180" s="310" t="s">
        <v>1387</v>
      </c>
      <c r="B180" s="31" t="s">
        <v>1646</v>
      </c>
      <c r="C180" s="12">
        <v>0.25</v>
      </c>
      <c r="D180" s="10" t="s">
        <v>18</v>
      </c>
      <c r="E180" s="41">
        <v>613</v>
      </c>
      <c r="F180" s="395"/>
      <c r="G180" s="395"/>
      <c r="H180" s="304"/>
      <c r="I180" s="307"/>
      <c r="J180" s="307"/>
      <c r="K180" s="14"/>
    </row>
    <row r="181" spans="1:11" ht="12" customHeight="1">
      <c r="A181" s="311"/>
      <c r="B181" s="31" t="s">
        <v>1646</v>
      </c>
      <c r="C181" s="12">
        <v>0.25</v>
      </c>
      <c r="D181" s="10" t="s">
        <v>18</v>
      </c>
      <c r="E181" s="41">
        <v>613</v>
      </c>
      <c r="F181" s="395"/>
      <c r="G181" s="395"/>
      <c r="H181" s="304"/>
      <c r="I181" s="307"/>
      <c r="J181" s="307"/>
      <c r="K181" s="14"/>
    </row>
    <row r="182" spans="1:11" ht="12" customHeight="1">
      <c r="A182" s="311"/>
      <c r="B182" s="224" t="s">
        <v>1368</v>
      </c>
      <c r="C182" s="12"/>
      <c r="D182" s="10"/>
      <c r="E182" s="41"/>
      <c r="F182" s="395"/>
      <c r="G182" s="395"/>
      <c r="H182" s="304"/>
      <c r="I182" s="307"/>
      <c r="J182" s="307"/>
      <c r="K182" s="14"/>
    </row>
    <row r="183" spans="1:11" ht="12" customHeight="1">
      <c r="A183" s="311"/>
      <c r="B183" s="19" t="s">
        <v>1647</v>
      </c>
      <c r="C183" s="12">
        <v>0.25</v>
      </c>
      <c r="D183" s="10" t="s">
        <v>18</v>
      </c>
      <c r="E183" s="41">
        <v>3415</v>
      </c>
      <c r="F183" s="395"/>
      <c r="G183" s="395"/>
      <c r="H183" s="304"/>
      <c r="I183" s="307"/>
      <c r="J183" s="307"/>
      <c r="K183" s="14"/>
    </row>
    <row r="184" spans="1:11" ht="12" customHeight="1">
      <c r="A184" s="312"/>
      <c r="B184" s="19" t="s">
        <v>1647</v>
      </c>
      <c r="C184" s="12">
        <v>0.25</v>
      </c>
      <c r="D184" s="10" t="s">
        <v>18</v>
      </c>
      <c r="E184" s="41">
        <v>3415</v>
      </c>
      <c r="F184" s="396"/>
      <c r="G184" s="396"/>
      <c r="H184" s="305"/>
      <c r="I184" s="308"/>
      <c r="J184" s="308"/>
      <c r="K184" s="14"/>
    </row>
    <row r="185" spans="1:11" ht="6.75" customHeight="1">
      <c r="A185" s="298"/>
      <c r="B185" s="327"/>
      <c r="C185" s="327"/>
      <c r="D185" s="327"/>
      <c r="E185" s="327"/>
      <c r="F185" s="327"/>
      <c r="G185" s="327"/>
      <c r="H185" s="327"/>
      <c r="I185" s="327"/>
      <c r="J185" s="328"/>
      <c r="K185" s="14"/>
    </row>
  </sheetData>
  <sheetProtection/>
  <mergeCells count="239">
    <mergeCell ref="J150:J154"/>
    <mergeCell ref="A151:B151"/>
    <mergeCell ref="A152:A154"/>
    <mergeCell ref="A38:B38"/>
    <mergeCell ref="A94:A95"/>
    <mergeCell ref="A78:B78"/>
    <mergeCell ref="A96:A97"/>
    <mergeCell ref="A57:J57"/>
    <mergeCell ref="A150:B150"/>
    <mergeCell ref="F150:F154"/>
    <mergeCell ref="G150:G154"/>
    <mergeCell ref="H150:H154"/>
    <mergeCell ref="I150:I154"/>
    <mergeCell ref="I173:I184"/>
    <mergeCell ref="A174:B174"/>
    <mergeCell ref="A175:A179"/>
    <mergeCell ref="A173:B173"/>
    <mergeCell ref="A61:B61"/>
    <mergeCell ref="A100:J100"/>
    <mergeCell ref="A135:J135"/>
    <mergeCell ref="G109:G119"/>
    <mergeCell ref="H109:H119"/>
    <mergeCell ref="I102:I106"/>
    <mergeCell ref="H51:H56"/>
    <mergeCell ref="A53:A56"/>
    <mergeCell ref="A180:A184"/>
    <mergeCell ref="F173:F184"/>
    <mergeCell ref="G173:G184"/>
    <mergeCell ref="H173:H184"/>
    <mergeCell ref="A6:J6"/>
    <mergeCell ref="A20:J20"/>
    <mergeCell ref="I17:I19"/>
    <mergeCell ref="A25:B25"/>
    <mergeCell ref="G17:G19"/>
    <mergeCell ref="A9:B9"/>
    <mergeCell ref="A22:J23"/>
    <mergeCell ref="J17:J19"/>
    <mergeCell ref="A21:J21"/>
    <mergeCell ref="H17:H19"/>
    <mergeCell ref="J45:J48"/>
    <mergeCell ref="A34:J34"/>
    <mergeCell ref="J24:J32"/>
    <mergeCell ref="A45:B45"/>
    <mergeCell ref="A40:B40"/>
    <mergeCell ref="A24:B24"/>
    <mergeCell ref="F37:F40"/>
    <mergeCell ref="G37:G40"/>
    <mergeCell ref="A37:B37"/>
    <mergeCell ref="A39:B39"/>
    <mergeCell ref="J136:J140"/>
    <mergeCell ref="A41:J41"/>
    <mergeCell ref="H37:H40"/>
    <mergeCell ref="H45:H48"/>
    <mergeCell ref="A46:B46"/>
    <mergeCell ref="J37:J40"/>
    <mergeCell ref="F45:F48"/>
    <mergeCell ref="I51:I56"/>
    <mergeCell ref="A49:J49"/>
    <mergeCell ref="A42:J42"/>
    <mergeCell ref="A79:B79"/>
    <mergeCell ref="F67:F72"/>
    <mergeCell ref="A64:B64"/>
    <mergeCell ref="I67:I72"/>
    <mergeCell ref="A52:B52"/>
    <mergeCell ref="J51:J56"/>
    <mergeCell ref="A59:J60"/>
    <mergeCell ref="G51:G56"/>
    <mergeCell ref="A58:J58"/>
    <mergeCell ref="F51:F56"/>
    <mergeCell ref="A51:B51"/>
    <mergeCell ref="I37:I40"/>
    <mergeCell ref="H24:H32"/>
    <mergeCell ref="I24:I32"/>
    <mergeCell ref="A31:A32"/>
    <mergeCell ref="G24:G32"/>
    <mergeCell ref="A35:J36"/>
    <mergeCell ref="F24:F32"/>
    <mergeCell ref="A33:J33"/>
    <mergeCell ref="A43:J44"/>
    <mergeCell ref="J67:J72"/>
    <mergeCell ref="I45:I48"/>
    <mergeCell ref="A47:B47"/>
    <mergeCell ref="G45:G48"/>
    <mergeCell ref="F61:F64"/>
    <mergeCell ref="A62:B62"/>
    <mergeCell ref="A50:J50"/>
    <mergeCell ref="A48:B48"/>
    <mergeCell ref="J61:J64"/>
    <mergeCell ref="I61:I64"/>
    <mergeCell ref="A73:J73"/>
    <mergeCell ref="A82:B82"/>
    <mergeCell ref="G61:G64"/>
    <mergeCell ref="H61:H64"/>
    <mergeCell ref="A63:B63"/>
    <mergeCell ref="A68:B68"/>
    <mergeCell ref="A69:B69"/>
    <mergeCell ref="A66:J66"/>
    <mergeCell ref="G67:G72"/>
    <mergeCell ref="A67:B67"/>
    <mergeCell ref="A10:B10"/>
    <mergeCell ref="F17:F19"/>
    <mergeCell ref="A18:B18"/>
    <mergeCell ref="A17:B17"/>
    <mergeCell ref="A65:J65"/>
    <mergeCell ref="A80:B80"/>
    <mergeCell ref="A74:J74"/>
    <mergeCell ref="A71:A72"/>
    <mergeCell ref="J76:J82"/>
    <mergeCell ref="A77:B77"/>
    <mergeCell ref="A84:J84"/>
    <mergeCell ref="A85:B85"/>
    <mergeCell ref="A76:B76"/>
    <mergeCell ref="G76:G82"/>
    <mergeCell ref="H67:H72"/>
    <mergeCell ref="H76:H82"/>
    <mergeCell ref="F76:F82"/>
    <mergeCell ref="A81:B81"/>
    <mergeCell ref="I76:I82"/>
    <mergeCell ref="A75:J75"/>
    <mergeCell ref="G9:G12"/>
    <mergeCell ref="F9:F12"/>
    <mergeCell ref="F92:F98"/>
    <mergeCell ref="A98:B98"/>
    <mergeCell ref="A91:J91"/>
    <mergeCell ref="A70:B70"/>
    <mergeCell ref="A92:B92"/>
    <mergeCell ref="G92:G98"/>
    <mergeCell ref="A83:J83"/>
    <mergeCell ref="A89:J89"/>
    <mergeCell ref="H143:H147"/>
    <mergeCell ref="A169:B169"/>
    <mergeCell ref="A7:J8"/>
    <mergeCell ref="A15:J16"/>
    <mergeCell ref="I9:I12"/>
    <mergeCell ref="J9:J12"/>
    <mergeCell ref="A11:A12"/>
    <mergeCell ref="A14:J14"/>
    <mergeCell ref="A13:J13"/>
    <mergeCell ref="H9:H12"/>
    <mergeCell ref="A86:B86"/>
    <mergeCell ref="A87:B87"/>
    <mergeCell ref="A88:B88"/>
    <mergeCell ref="G166:G169"/>
    <mergeCell ref="A166:B166"/>
    <mergeCell ref="G143:G147"/>
    <mergeCell ref="A144:B144"/>
    <mergeCell ref="A168:B168"/>
    <mergeCell ref="A148:J148"/>
    <mergeCell ref="I85:I88"/>
    <mergeCell ref="J85:J88"/>
    <mergeCell ref="J102:J106"/>
    <mergeCell ref="G85:G88"/>
    <mergeCell ref="H85:H88"/>
    <mergeCell ref="A90:J90"/>
    <mergeCell ref="F85:F88"/>
    <mergeCell ref="H92:H98"/>
    <mergeCell ref="I92:I98"/>
    <mergeCell ref="J92:J98"/>
    <mergeCell ref="A93:B93"/>
    <mergeCell ref="A185:J185"/>
    <mergeCell ref="A164:J164"/>
    <mergeCell ref="A172:J172"/>
    <mergeCell ref="A171:J171"/>
    <mergeCell ref="H136:H140"/>
    <mergeCell ref="A143:B143"/>
    <mergeCell ref="F143:F147"/>
    <mergeCell ref="A163:J163"/>
    <mergeCell ref="J143:J147"/>
    <mergeCell ref="J173:J184"/>
    <mergeCell ref="J166:J169"/>
    <mergeCell ref="H166:H169"/>
    <mergeCell ref="A167:B167"/>
    <mergeCell ref="I157:I162"/>
    <mergeCell ref="A165:J165"/>
    <mergeCell ref="F166:F169"/>
    <mergeCell ref="A108:J108"/>
    <mergeCell ref="I143:I147"/>
    <mergeCell ref="A110:A118"/>
    <mergeCell ref="I166:I169"/>
    <mergeCell ref="F136:F140"/>
    <mergeCell ref="I109:I119"/>
    <mergeCell ref="A119:B119"/>
    <mergeCell ref="F109:F119"/>
    <mergeCell ref="A124:B124"/>
    <mergeCell ref="A125:A127"/>
    <mergeCell ref="C1:F1"/>
    <mergeCell ref="A1:B1"/>
    <mergeCell ref="G1:J1"/>
    <mergeCell ref="B2:I2"/>
    <mergeCell ref="A3:B3"/>
    <mergeCell ref="G3:J3"/>
    <mergeCell ref="C3:F3"/>
    <mergeCell ref="A5:B5"/>
    <mergeCell ref="A99:J99"/>
    <mergeCell ref="A101:J101"/>
    <mergeCell ref="A120:J120"/>
    <mergeCell ref="A136:B136"/>
    <mergeCell ref="A102:B102"/>
    <mergeCell ref="A109:B109"/>
    <mergeCell ref="A19:B19"/>
    <mergeCell ref="G102:G106"/>
    <mergeCell ref="G136:G140"/>
    <mergeCell ref="L102:N102"/>
    <mergeCell ref="A170:J170"/>
    <mergeCell ref="A142:J142"/>
    <mergeCell ref="A138:A140"/>
    <mergeCell ref="A145:A147"/>
    <mergeCell ref="A141:J141"/>
    <mergeCell ref="J109:J119"/>
    <mergeCell ref="J157:J162"/>
    <mergeCell ref="A107:J107"/>
    <mergeCell ref="A158:B158"/>
    <mergeCell ref="A26:A30"/>
    <mergeCell ref="A155:J155"/>
    <mergeCell ref="A156:J156"/>
    <mergeCell ref="A157:B157"/>
    <mergeCell ref="F157:F162"/>
    <mergeCell ref="G157:G162"/>
    <mergeCell ref="H157:H162"/>
    <mergeCell ref="A134:J134"/>
    <mergeCell ref="F102:F106"/>
    <mergeCell ref="A103:A105"/>
    <mergeCell ref="H102:H106"/>
    <mergeCell ref="A159:B159"/>
    <mergeCell ref="A160:A162"/>
    <mergeCell ref="A106:B106"/>
    <mergeCell ref="A137:B137"/>
    <mergeCell ref="A149:J149"/>
    <mergeCell ref="I136:I140"/>
    <mergeCell ref="A128:A132"/>
    <mergeCell ref="A133:B133"/>
    <mergeCell ref="A121:J121"/>
    <mergeCell ref="A122:J122"/>
    <mergeCell ref="A123:B123"/>
    <mergeCell ref="F123:F133"/>
    <mergeCell ref="G123:G133"/>
    <mergeCell ref="H123:H133"/>
    <mergeCell ref="I123:I133"/>
    <mergeCell ref="J123:J133"/>
  </mergeCells>
  <printOptions/>
  <pageMargins left="0.4724409448818898" right="0.3937007874015748" top="0.1968503937007874" bottom="0.1968503937007874" header="0.11811023622047245" footer="0"/>
  <pageSetup firstPageNumber="1" useFirstPageNumber="1" horizontalDpi="600" verticalDpi="600" orientation="portrait" paperSize="9" r:id="rId4"/>
  <headerFooter>
    <oddHeader xml:space="preserve">&amp;L  </oddHeader>
  </headerFooter>
  <rowBreaks count="1" manualBreakCount="1">
    <brk id="65" max="9" man="1"/>
  </rowBreaks>
  <legacyDrawing r:id="rId3"/>
  <oleObjects>
    <oleObject progId="Paint.Picture" shapeId="981660" r:id="rId1"/>
    <oleObject progId="Paint.Picture" shapeId="98357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52">
      <selection activeCell="A38" sqref="A38:J38"/>
    </sheetView>
  </sheetViews>
  <sheetFormatPr defaultColWidth="9.00390625" defaultRowHeight="12.75"/>
  <cols>
    <col min="1" max="1" width="9.00390625" style="0" customWidth="1"/>
    <col min="2" max="2" width="23.125" style="0" customWidth="1"/>
    <col min="3" max="3" width="5.875" style="24" customWidth="1"/>
    <col min="4" max="4" width="4.125" style="24" customWidth="1"/>
    <col min="5" max="5" width="10.375" style="24" customWidth="1"/>
    <col min="6" max="6" width="9.875" style="24" customWidth="1"/>
    <col min="7" max="7" width="9.75390625" style="24" customWidth="1"/>
    <col min="8" max="8" width="6.875" style="24" customWidth="1"/>
    <col min="9" max="9" width="8.00390625" style="24" customWidth="1"/>
    <col min="10" max="10" width="8.00390625" style="25" customWidth="1"/>
  </cols>
  <sheetData>
    <row r="1" spans="1:10" ht="29.25" customHeight="1">
      <c r="A1" s="345"/>
      <c r="B1" s="345"/>
      <c r="C1" s="344" t="s">
        <v>339</v>
      </c>
      <c r="D1" s="344"/>
      <c r="E1" s="344"/>
      <c r="F1" s="344"/>
      <c r="G1" s="345"/>
      <c r="H1" s="345"/>
      <c r="I1" s="345"/>
      <c r="J1" s="345"/>
    </row>
    <row r="2" spans="1:10" ht="12" customHeight="1">
      <c r="A2" s="24"/>
      <c r="B2" s="346" t="s">
        <v>120</v>
      </c>
      <c r="C2" s="346"/>
      <c r="D2" s="346"/>
      <c r="E2" s="346"/>
      <c r="F2" s="346"/>
      <c r="G2" s="346"/>
      <c r="H2" s="346"/>
      <c r="I2" s="346"/>
      <c r="J2" s="24"/>
    </row>
    <row r="3" spans="1:10" ht="23.25" customHeight="1">
      <c r="A3" s="347" t="s">
        <v>340</v>
      </c>
      <c r="B3" s="348"/>
      <c r="C3" s="351">
        <v>41442</v>
      </c>
      <c r="D3" s="352"/>
      <c r="E3" s="352"/>
      <c r="F3" s="352"/>
      <c r="G3" s="349" t="s">
        <v>121</v>
      </c>
      <c r="H3" s="350"/>
      <c r="I3" s="350"/>
      <c r="J3" s="350"/>
    </row>
    <row r="4" ht="6" customHeight="1"/>
    <row r="5" spans="1:10" ht="34.5" customHeight="1">
      <c r="A5" s="336" t="s">
        <v>31</v>
      </c>
      <c r="B5" s="337"/>
      <c r="C5" s="4" t="s">
        <v>1</v>
      </c>
      <c r="D5" s="4" t="s">
        <v>23</v>
      </c>
      <c r="E5" s="4" t="s">
        <v>138</v>
      </c>
      <c r="F5" s="4" t="s">
        <v>139</v>
      </c>
      <c r="G5" s="4" t="s">
        <v>140</v>
      </c>
      <c r="H5" s="4" t="s">
        <v>143</v>
      </c>
      <c r="I5" s="11" t="s">
        <v>142</v>
      </c>
      <c r="J5" s="4" t="s">
        <v>141</v>
      </c>
    </row>
    <row r="6" spans="1:10" ht="12" customHeight="1">
      <c r="A6" s="402" t="s">
        <v>22</v>
      </c>
      <c r="B6" s="403"/>
      <c r="C6" s="403"/>
      <c r="D6" s="403"/>
      <c r="E6" s="403"/>
      <c r="F6" s="403"/>
      <c r="G6" s="403"/>
      <c r="H6" s="412"/>
      <c r="I6" s="412"/>
      <c r="J6" s="413"/>
    </row>
    <row r="7" spans="1:10" s="1" customFormat="1" ht="10.5" customHeight="1">
      <c r="A7" s="405" t="s">
        <v>1496</v>
      </c>
      <c r="B7" s="414"/>
      <c r="C7" s="414"/>
      <c r="D7" s="414"/>
      <c r="E7" s="414"/>
      <c r="F7" s="414"/>
      <c r="G7" s="414"/>
      <c r="H7" s="414"/>
      <c r="I7" s="414"/>
      <c r="J7" s="407"/>
    </row>
    <row r="8" spans="1:10" ht="12" customHeight="1">
      <c r="A8" s="298" t="s">
        <v>1388</v>
      </c>
      <c r="B8" s="299"/>
      <c r="C8" s="12">
        <v>5</v>
      </c>
      <c r="D8" s="10" t="s">
        <v>18</v>
      </c>
      <c r="E8" s="41">
        <v>18928</v>
      </c>
      <c r="F8" s="300">
        <f>SUM(E8:E10,E13)</f>
        <v>24939</v>
      </c>
      <c r="G8" s="300">
        <f>SUM(E8:E9,E11:E12,E14:E16)</f>
        <v>30344</v>
      </c>
      <c r="H8" s="303">
        <v>20</v>
      </c>
      <c r="I8" s="300">
        <f>F8/H8</f>
        <v>1246.95</v>
      </c>
      <c r="J8" s="427">
        <f>G8/H8</f>
        <v>1517.2</v>
      </c>
    </row>
    <row r="9" spans="1:10" ht="12" customHeight="1">
      <c r="A9" s="319" t="s">
        <v>1389</v>
      </c>
      <c r="B9" s="320"/>
      <c r="C9" s="12">
        <v>5</v>
      </c>
      <c r="D9" s="10" t="s">
        <v>18</v>
      </c>
      <c r="E9" s="41">
        <v>4443</v>
      </c>
      <c r="F9" s="301"/>
      <c r="G9" s="301"/>
      <c r="H9" s="304"/>
      <c r="I9" s="301"/>
      <c r="J9" s="428"/>
    </row>
    <row r="10" spans="1:10" ht="12" customHeight="1">
      <c r="A10" s="419" t="s">
        <v>1390</v>
      </c>
      <c r="B10" s="420"/>
      <c r="C10" s="12">
        <v>0.08</v>
      </c>
      <c r="D10" s="10" t="s">
        <v>18</v>
      </c>
      <c r="E10" s="41">
        <v>784</v>
      </c>
      <c r="F10" s="301"/>
      <c r="G10" s="301"/>
      <c r="H10" s="304"/>
      <c r="I10" s="301"/>
      <c r="J10" s="428"/>
    </row>
    <row r="11" spans="1:10" ht="12" customHeight="1">
      <c r="A11" s="419" t="s">
        <v>1391</v>
      </c>
      <c r="B11" s="420"/>
      <c r="C11" s="12">
        <v>0.12</v>
      </c>
      <c r="D11" s="10" t="s">
        <v>18</v>
      </c>
      <c r="E11" s="41">
        <v>1312</v>
      </c>
      <c r="F11" s="301"/>
      <c r="G11" s="301"/>
      <c r="H11" s="304"/>
      <c r="I11" s="301"/>
      <c r="J11" s="428"/>
    </row>
    <row r="12" spans="1:10" ht="12" customHeight="1">
      <c r="A12" s="419" t="s">
        <v>1391</v>
      </c>
      <c r="B12" s="420"/>
      <c r="C12" s="12">
        <v>0.12</v>
      </c>
      <c r="D12" s="10" t="s">
        <v>18</v>
      </c>
      <c r="E12" s="41">
        <v>1312</v>
      </c>
      <c r="F12" s="301"/>
      <c r="G12" s="301"/>
      <c r="H12" s="304"/>
      <c r="I12" s="301"/>
      <c r="J12" s="428"/>
    </row>
    <row r="13" spans="1:10" ht="12" customHeight="1">
      <c r="A13" s="423" t="s">
        <v>122</v>
      </c>
      <c r="B13" s="424"/>
      <c r="C13" s="12">
        <v>0.08</v>
      </c>
      <c r="D13" s="10" t="s">
        <v>18</v>
      </c>
      <c r="E13" s="41">
        <v>784</v>
      </c>
      <c r="F13" s="301"/>
      <c r="G13" s="301"/>
      <c r="H13" s="304"/>
      <c r="I13" s="301"/>
      <c r="J13" s="428"/>
    </row>
    <row r="14" spans="1:10" ht="12" customHeight="1">
      <c r="A14" s="419" t="s">
        <v>125</v>
      </c>
      <c r="B14" s="420"/>
      <c r="C14" s="12">
        <v>0.12</v>
      </c>
      <c r="D14" s="10" t="s">
        <v>18</v>
      </c>
      <c r="E14" s="41">
        <v>1312</v>
      </c>
      <c r="F14" s="301"/>
      <c r="G14" s="301"/>
      <c r="H14" s="304"/>
      <c r="I14" s="301"/>
      <c r="J14" s="428"/>
    </row>
    <row r="15" spans="1:10" ht="12" customHeight="1">
      <c r="A15" s="419" t="s">
        <v>125</v>
      </c>
      <c r="B15" s="420"/>
      <c r="C15" s="12">
        <v>0.12</v>
      </c>
      <c r="D15" s="10" t="s">
        <v>18</v>
      </c>
      <c r="E15" s="41">
        <v>1312</v>
      </c>
      <c r="F15" s="301"/>
      <c r="G15" s="301"/>
      <c r="H15" s="304"/>
      <c r="I15" s="301"/>
      <c r="J15" s="428"/>
    </row>
    <row r="16" spans="1:10" ht="12" customHeight="1">
      <c r="A16" s="425" t="s">
        <v>1392</v>
      </c>
      <c r="B16" s="426"/>
      <c r="C16" s="12">
        <v>1</v>
      </c>
      <c r="D16" s="10" t="s">
        <v>18</v>
      </c>
      <c r="E16" s="41">
        <v>1725</v>
      </c>
      <c r="F16" s="302"/>
      <c r="G16" s="302"/>
      <c r="H16" s="305"/>
      <c r="I16" s="302"/>
      <c r="J16" s="429"/>
    </row>
    <row r="17" spans="1:10" ht="6.75" customHeight="1">
      <c r="A17" s="298"/>
      <c r="B17" s="327"/>
      <c r="C17" s="372"/>
      <c r="D17" s="372"/>
      <c r="E17" s="372"/>
      <c r="F17" s="372"/>
      <c r="G17" s="372"/>
      <c r="H17" s="372"/>
      <c r="I17" s="372"/>
      <c r="J17" s="299"/>
    </row>
    <row r="18" spans="1:10" ht="12" customHeight="1">
      <c r="A18" s="415" t="s">
        <v>34</v>
      </c>
      <c r="B18" s="416"/>
      <c r="C18" s="416"/>
      <c r="D18" s="416"/>
      <c r="E18" s="416"/>
      <c r="F18" s="416"/>
      <c r="G18" s="416"/>
      <c r="H18" s="417"/>
      <c r="I18" s="417"/>
      <c r="J18" s="418"/>
    </row>
    <row r="19" spans="1:10" ht="12" customHeight="1">
      <c r="A19" s="298" t="s">
        <v>1388</v>
      </c>
      <c r="B19" s="299"/>
      <c r="C19" s="12">
        <v>1.25</v>
      </c>
      <c r="D19" s="10" t="s">
        <v>18</v>
      </c>
      <c r="E19" s="41">
        <v>6445</v>
      </c>
      <c r="F19" s="300">
        <f>SUM(E19:E22)</f>
        <v>8957</v>
      </c>
      <c r="G19" s="300">
        <f>SUM(E19:E23)</f>
        <v>10682</v>
      </c>
      <c r="H19" s="303">
        <v>5</v>
      </c>
      <c r="I19" s="300">
        <f>F19/H19</f>
        <v>1791.4</v>
      </c>
      <c r="J19" s="300">
        <f>G19/H19</f>
        <v>2136.4</v>
      </c>
    </row>
    <row r="20" spans="1:10" ht="12" customHeight="1">
      <c r="A20" s="319" t="s">
        <v>1389</v>
      </c>
      <c r="B20" s="320"/>
      <c r="C20" s="12">
        <v>1</v>
      </c>
      <c r="D20" s="10" t="s">
        <v>18</v>
      </c>
      <c r="E20" s="41">
        <v>944</v>
      </c>
      <c r="F20" s="301"/>
      <c r="G20" s="301"/>
      <c r="H20" s="304"/>
      <c r="I20" s="301"/>
      <c r="J20" s="301"/>
    </row>
    <row r="21" spans="1:10" ht="12" customHeight="1">
      <c r="A21" s="419" t="s">
        <v>1390</v>
      </c>
      <c r="B21" s="420"/>
      <c r="C21" s="12">
        <v>0.08</v>
      </c>
      <c r="D21" s="10" t="s">
        <v>18</v>
      </c>
      <c r="E21" s="41">
        <v>784</v>
      </c>
      <c r="F21" s="301"/>
      <c r="G21" s="301"/>
      <c r="H21" s="304"/>
      <c r="I21" s="301"/>
      <c r="J21" s="301"/>
    </row>
    <row r="22" spans="1:10" ht="12" customHeight="1">
      <c r="A22" s="423" t="s">
        <v>122</v>
      </c>
      <c r="B22" s="424"/>
      <c r="C22" s="12">
        <v>0.08</v>
      </c>
      <c r="D22" s="10" t="s">
        <v>18</v>
      </c>
      <c r="E22" s="41">
        <v>784</v>
      </c>
      <c r="F22" s="301"/>
      <c r="G22" s="301"/>
      <c r="H22" s="304"/>
      <c r="I22" s="301"/>
      <c r="J22" s="301"/>
    </row>
    <row r="23" spans="1:10" ht="12" customHeight="1">
      <c r="A23" s="425" t="s">
        <v>1392</v>
      </c>
      <c r="B23" s="426"/>
      <c r="C23" s="12">
        <v>1</v>
      </c>
      <c r="D23" s="10" t="s">
        <v>18</v>
      </c>
      <c r="E23" s="41">
        <v>1725</v>
      </c>
      <c r="F23" s="302"/>
      <c r="G23" s="302"/>
      <c r="H23" s="305"/>
      <c r="I23" s="302"/>
      <c r="J23" s="302"/>
    </row>
    <row r="24" spans="1:10" ht="6.75" customHeight="1">
      <c r="A24" s="298"/>
      <c r="B24" s="372"/>
      <c r="C24" s="372"/>
      <c r="D24" s="372"/>
      <c r="E24" s="372"/>
      <c r="F24" s="372"/>
      <c r="G24" s="372"/>
      <c r="H24" s="372"/>
      <c r="I24" s="372"/>
      <c r="J24" s="299"/>
    </row>
    <row r="25" spans="1:10" ht="12" customHeight="1">
      <c r="A25" s="402" t="s">
        <v>123</v>
      </c>
      <c r="B25" s="403"/>
      <c r="C25" s="403"/>
      <c r="D25" s="403"/>
      <c r="E25" s="403"/>
      <c r="F25" s="403"/>
      <c r="G25" s="403"/>
      <c r="H25" s="412"/>
      <c r="I25" s="412"/>
      <c r="J25" s="413"/>
    </row>
    <row r="26" spans="1:10" s="1" customFormat="1" ht="10.5" customHeight="1">
      <c r="A26" s="405" t="s">
        <v>1497</v>
      </c>
      <c r="B26" s="414"/>
      <c r="C26" s="414"/>
      <c r="D26" s="414"/>
      <c r="E26" s="414"/>
      <c r="F26" s="414"/>
      <c r="G26" s="414"/>
      <c r="H26" s="414"/>
      <c r="I26" s="414"/>
      <c r="J26" s="407"/>
    </row>
    <row r="27" spans="1:10" ht="12" customHeight="1">
      <c r="A27" s="298" t="s">
        <v>124</v>
      </c>
      <c r="B27" s="299"/>
      <c r="C27" s="12">
        <v>5</v>
      </c>
      <c r="D27" s="10" t="s">
        <v>18</v>
      </c>
      <c r="E27" s="41">
        <v>18928</v>
      </c>
      <c r="F27" s="300">
        <f>SUM(E27:E29,E33)</f>
        <v>24939</v>
      </c>
      <c r="G27" s="300">
        <f>SUM(E27:E28,E32,E36:E37)</f>
        <v>32080</v>
      </c>
      <c r="H27" s="303">
        <v>20</v>
      </c>
      <c r="I27" s="300">
        <f>F27/H27</f>
        <v>1246.95</v>
      </c>
      <c r="J27" s="300">
        <f>G27/H27</f>
        <v>1604</v>
      </c>
    </row>
    <row r="28" spans="1:10" ht="12" customHeight="1">
      <c r="A28" s="319" t="s">
        <v>1389</v>
      </c>
      <c r="B28" s="320"/>
      <c r="C28" s="12">
        <v>5</v>
      </c>
      <c r="D28" s="10" t="s">
        <v>18</v>
      </c>
      <c r="E28" s="41">
        <v>4443</v>
      </c>
      <c r="F28" s="301"/>
      <c r="G28" s="301"/>
      <c r="H28" s="304"/>
      <c r="I28" s="301"/>
      <c r="J28" s="301"/>
    </row>
    <row r="29" spans="1:10" ht="12" customHeight="1">
      <c r="A29" s="419" t="s">
        <v>1390</v>
      </c>
      <c r="B29" s="420"/>
      <c r="C29" s="12">
        <v>0.08</v>
      </c>
      <c r="D29" s="10" t="s">
        <v>18</v>
      </c>
      <c r="E29" s="41">
        <v>784</v>
      </c>
      <c r="F29" s="301"/>
      <c r="G29" s="301"/>
      <c r="H29" s="304"/>
      <c r="I29" s="301"/>
      <c r="J29" s="301"/>
    </row>
    <row r="30" spans="1:10" ht="12" customHeight="1">
      <c r="A30" s="423" t="s">
        <v>1391</v>
      </c>
      <c r="B30" s="424"/>
      <c r="C30" s="12">
        <v>0.08</v>
      </c>
      <c r="D30" s="10" t="s">
        <v>18</v>
      </c>
      <c r="E30" s="41">
        <v>784</v>
      </c>
      <c r="F30" s="301"/>
      <c r="G30" s="301"/>
      <c r="H30" s="304"/>
      <c r="I30" s="301"/>
      <c r="J30" s="301"/>
    </row>
    <row r="31" spans="1:10" ht="12" customHeight="1">
      <c r="A31" s="423" t="s">
        <v>1491</v>
      </c>
      <c r="B31" s="424"/>
      <c r="C31" s="12">
        <v>0.08</v>
      </c>
      <c r="D31" s="10" t="s">
        <v>18</v>
      </c>
      <c r="E31" s="41">
        <v>784</v>
      </c>
      <c r="F31" s="301"/>
      <c r="G31" s="301"/>
      <c r="H31" s="304"/>
      <c r="I31" s="301"/>
      <c r="J31" s="301"/>
    </row>
    <row r="32" spans="1:10" ht="12" customHeight="1">
      <c r="A32" s="423" t="s">
        <v>1492</v>
      </c>
      <c r="B32" s="424"/>
      <c r="C32" s="12">
        <v>0.5</v>
      </c>
      <c r="D32" s="10" t="s">
        <v>18</v>
      </c>
      <c r="E32" s="41">
        <v>3492</v>
      </c>
      <c r="F32" s="301"/>
      <c r="G32" s="301"/>
      <c r="H32" s="304"/>
      <c r="I32" s="301"/>
      <c r="J32" s="301"/>
    </row>
    <row r="33" spans="1:10" ht="12" customHeight="1">
      <c r="A33" s="423" t="s">
        <v>122</v>
      </c>
      <c r="B33" s="424"/>
      <c r="C33" s="12">
        <v>0.08</v>
      </c>
      <c r="D33" s="10" t="s">
        <v>18</v>
      </c>
      <c r="E33" s="41">
        <v>784</v>
      </c>
      <c r="F33" s="301"/>
      <c r="G33" s="301"/>
      <c r="H33" s="304"/>
      <c r="I33" s="301"/>
      <c r="J33" s="301"/>
    </row>
    <row r="34" spans="1:10" ht="12" customHeight="1">
      <c r="A34" s="423" t="s">
        <v>125</v>
      </c>
      <c r="B34" s="424"/>
      <c r="C34" s="12">
        <v>0.08</v>
      </c>
      <c r="D34" s="10" t="s">
        <v>18</v>
      </c>
      <c r="E34" s="41">
        <v>784</v>
      </c>
      <c r="F34" s="301"/>
      <c r="G34" s="301"/>
      <c r="H34" s="304"/>
      <c r="I34" s="301"/>
      <c r="J34" s="301"/>
    </row>
    <row r="35" spans="1:10" ht="12" customHeight="1">
      <c r="A35" s="423" t="s">
        <v>126</v>
      </c>
      <c r="B35" s="424"/>
      <c r="C35" s="12">
        <v>0.08</v>
      </c>
      <c r="D35" s="10" t="s">
        <v>18</v>
      </c>
      <c r="E35" s="41">
        <v>784</v>
      </c>
      <c r="F35" s="301"/>
      <c r="G35" s="301"/>
      <c r="H35" s="304"/>
      <c r="I35" s="301"/>
      <c r="J35" s="301"/>
    </row>
    <row r="36" spans="1:10" ht="12" customHeight="1">
      <c r="A36" s="423" t="s">
        <v>127</v>
      </c>
      <c r="B36" s="424"/>
      <c r="C36" s="12">
        <v>0.5</v>
      </c>
      <c r="D36" s="10" t="s">
        <v>18</v>
      </c>
      <c r="E36" s="41">
        <v>3492</v>
      </c>
      <c r="F36" s="301"/>
      <c r="G36" s="301"/>
      <c r="H36" s="304"/>
      <c r="I36" s="301"/>
      <c r="J36" s="301"/>
    </row>
    <row r="37" spans="1:10" ht="12" customHeight="1">
      <c r="A37" s="425" t="s">
        <v>1392</v>
      </c>
      <c r="B37" s="426"/>
      <c r="C37" s="12">
        <v>1</v>
      </c>
      <c r="D37" s="10" t="s">
        <v>18</v>
      </c>
      <c r="E37" s="41">
        <v>1725</v>
      </c>
      <c r="F37" s="302"/>
      <c r="G37" s="302"/>
      <c r="H37" s="305"/>
      <c r="I37" s="302"/>
      <c r="J37" s="302"/>
    </row>
    <row r="38" spans="1:10" ht="6.75" customHeight="1">
      <c r="A38" s="298"/>
      <c r="B38" s="327"/>
      <c r="C38" s="372"/>
      <c r="D38" s="372"/>
      <c r="E38" s="372"/>
      <c r="F38" s="372"/>
      <c r="G38" s="372"/>
      <c r="H38" s="372"/>
      <c r="I38" s="372"/>
      <c r="J38" s="299"/>
    </row>
    <row r="39" spans="1:10" ht="12" customHeight="1">
      <c r="A39" s="402" t="s">
        <v>35</v>
      </c>
      <c r="B39" s="403"/>
      <c r="C39" s="403"/>
      <c r="D39" s="403"/>
      <c r="E39" s="403"/>
      <c r="F39" s="403"/>
      <c r="G39" s="403"/>
      <c r="H39" s="412"/>
      <c r="I39" s="412"/>
      <c r="J39" s="413"/>
    </row>
    <row r="40" spans="1:10" s="1" customFormat="1" ht="10.5" customHeight="1">
      <c r="A40" s="405" t="s">
        <v>1495</v>
      </c>
      <c r="B40" s="421"/>
      <c r="C40" s="421"/>
      <c r="D40" s="421"/>
      <c r="E40" s="421"/>
      <c r="F40" s="421"/>
      <c r="G40" s="421"/>
      <c r="H40" s="421"/>
      <c r="I40" s="421"/>
      <c r="J40" s="422"/>
    </row>
    <row r="41" spans="1:10" ht="12" customHeight="1">
      <c r="A41" s="298" t="s">
        <v>1393</v>
      </c>
      <c r="B41" s="299"/>
      <c r="C41" s="12">
        <v>5</v>
      </c>
      <c r="D41" s="10" t="s">
        <v>18</v>
      </c>
      <c r="E41" s="40">
        <v>9245</v>
      </c>
      <c r="F41" s="300">
        <f>SUM(E41,E42,E43,)</f>
        <v>11851</v>
      </c>
      <c r="G41" s="300">
        <f>SUM(E41:E43)</f>
        <v>11851</v>
      </c>
      <c r="H41" s="303">
        <v>20</v>
      </c>
      <c r="I41" s="300">
        <f>F41/H41</f>
        <v>592.55</v>
      </c>
      <c r="J41" s="300">
        <f>G41/H41</f>
        <v>592.55</v>
      </c>
    </row>
    <row r="42" spans="1:10" ht="12" customHeight="1">
      <c r="A42" s="341" t="s">
        <v>1378</v>
      </c>
      <c r="B42" s="373"/>
      <c r="C42" s="13">
        <v>2.5</v>
      </c>
      <c r="D42" s="13" t="s">
        <v>18</v>
      </c>
      <c r="E42" s="46">
        <v>1822</v>
      </c>
      <c r="F42" s="301"/>
      <c r="G42" s="301"/>
      <c r="H42" s="304"/>
      <c r="I42" s="301"/>
      <c r="J42" s="301"/>
    </row>
    <row r="43" spans="1:10" ht="12" customHeight="1">
      <c r="A43" s="419" t="s">
        <v>32</v>
      </c>
      <c r="B43" s="420"/>
      <c r="C43" s="12">
        <v>0.08</v>
      </c>
      <c r="D43" s="10" t="s">
        <v>18</v>
      </c>
      <c r="E43" s="41">
        <v>784</v>
      </c>
      <c r="F43" s="302"/>
      <c r="G43" s="302"/>
      <c r="H43" s="305"/>
      <c r="I43" s="302"/>
      <c r="J43" s="302"/>
    </row>
    <row r="44" spans="1:10" ht="6.75" customHeight="1">
      <c r="A44" s="298"/>
      <c r="B44" s="327"/>
      <c r="C44" s="372"/>
      <c r="D44" s="372"/>
      <c r="E44" s="372"/>
      <c r="F44" s="372"/>
      <c r="G44" s="372"/>
      <c r="H44" s="372"/>
      <c r="I44" s="372"/>
      <c r="J44" s="299"/>
    </row>
    <row r="45" spans="1:10" ht="12" customHeight="1">
      <c r="A45" s="415" t="s">
        <v>36</v>
      </c>
      <c r="B45" s="416"/>
      <c r="C45" s="416"/>
      <c r="D45" s="416"/>
      <c r="E45" s="416"/>
      <c r="F45" s="416"/>
      <c r="G45" s="416"/>
      <c r="H45" s="417"/>
      <c r="I45" s="417"/>
      <c r="J45" s="418"/>
    </row>
    <row r="46" spans="1:10" ht="12" customHeight="1">
      <c r="A46" s="298" t="s">
        <v>1394</v>
      </c>
      <c r="B46" s="299"/>
      <c r="C46" s="12">
        <v>5</v>
      </c>
      <c r="D46" s="10" t="s">
        <v>18</v>
      </c>
      <c r="E46" s="41">
        <v>6238</v>
      </c>
      <c r="F46" s="300">
        <f>SUM(E46,E47,E48,)</f>
        <v>8844</v>
      </c>
      <c r="G46" s="300">
        <f>SUM(E46:E48)</f>
        <v>8844</v>
      </c>
      <c r="H46" s="303">
        <v>20</v>
      </c>
      <c r="I46" s="300">
        <f>F46/H46</f>
        <v>442.2</v>
      </c>
      <c r="J46" s="300">
        <f>G46/H46</f>
        <v>442.2</v>
      </c>
    </row>
    <row r="47" spans="1:10" ht="12" customHeight="1">
      <c r="A47" s="341" t="s">
        <v>1378</v>
      </c>
      <c r="B47" s="373"/>
      <c r="C47" s="13">
        <v>2.5</v>
      </c>
      <c r="D47" s="13" t="s">
        <v>18</v>
      </c>
      <c r="E47" s="46">
        <v>1822</v>
      </c>
      <c r="F47" s="301"/>
      <c r="G47" s="301"/>
      <c r="H47" s="304"/>
      <c r="I47" s="301"/>
      <c r="J47" s="301"/>
    </row>
    <row r="48" spans="1:10" ht="12" customHeight="1">
      <c r="A48" s="419" t="s">
        <v>32</v>
      </c>
      <c r="B48" s="420"/>
      <c r="C48" s="12">
        <v>0.08</v>
      </c>
      <c r="D48" s="10" t="s">
        <v>18</v>
      </c>
      <c r="E48" s="41">
        <v>784</v>
      </c>
      <c r="F48" s="301"/>
      <c r="G48" s="301"/>
      <c r="H48" s="304"/>
      <c r="I48" s="301"/>
      <c r="J48" s="301"/>
    </row>
    <row r="49" spans="1:10" ht="12" customHeight="1">
      <c r="A49" s="415" t="s">
        <v>62</v>
      </c>
      <c r="B49" s="416"/>
      <c r="C49" s="416"/>
      <c r="D49" s="416"/>
      <c r="E49" s="416"/>
      <c r="F49" s="416"/>
      <c r="G49" s="416"/>
      <c r="H49" s="417"/>
      <c r="I49" s="417"/>
      <c r="J49" s="418"/>
    </row>
    <row r="50" spans="1:10" ht="12" customHeight="1">
      <c r="A50" s="298" t="s">
        <v>1394</v>
      </c>
      <c r="B50" s="299"/>
      <c r="C50" s="13">
        <v>2.5</v>
      </c>
      <c r="D50" s="10" t="s">
        <v>18</v>
      </c>
      <c r="E50" s="41">
        <v>3288</v>
      </c>
      <c r="F50" s="300">
        <f>SUM(E50,E51,E52,)</f>
        <v>5894</v>
      </c>
      <c r="G50" s="300">
        <f>SUM(E50:E52)</f>
        <v>5894</v>
      </c>
      <c r="H50" s="303">
        <v>10</v>
      </c>
      <c r="I50" s="300">
        <f>F50/H50</f>
        <v>589.4</v>
      </c>
      <c r="J50" s="300">
        <f>G50/H50</f>
        <v>589.4</v>
      </c>
    </row>
    <row r="51" spans="1:10" ht="12" customHeight="1">
      <c r="A51" s="341" t="s">
        <v>1378</v>
      </c>
      <c r="B51" s="373"/>
      <c r="C51" s="13">
        <v>2.5</v>
      </c>
      <c r="D51" s="13" t="s">
        <v>18</v>
      </c>
      <c r="E51" s="46">
        <v>1822</v>
      </c>
      <c r="F51" s="301"/>
      <c r="G51" s="301"/>
      <c r="H51" s="304"/>
      <c r="I51" s="301"/>
      <c r="J51" s="301"/>
    </row>
    <row r="52" spans="1:10" ht="12" customHeight="1">
      <c r="A52" s="419" t="s">
        <v>32</v>
      </c>
      <c r="B52" s="420"/>
      <c r="C52" s="12">
        <v>0.08</v>
      </c>
      <c r="D52" s="10" t="s">
        <v>18</v>
      </c>
      <c r="E52" s="41">
        <v>784</v>
      </c>
      <c r="F52" s="301"/>
      <c r="G52" s="301"/>
      <c r="H52" s="304"/>
      <c r="I52" s="301"/>
      <c r="J52" s="301"/>
    </row>
    <row r="53" spans="1:10" ht="6.75" customHeight="1">
      <c r="A53" s="298"/>
      <c r="B53" s="327"/>
      <c r="C53" s="327"/>
      <c r="D53" s="327"/>
      <c r="E53" s="327"/>
      <c r="F53" s="327"/>
      <c r="G53" s="327"/>
      <c r="H53" s="327"/>
      <c r="I53" s="327"/>
      <c r="J53" s="328"/>
    </row>
    <row r="54" spans="1:10" ht="12" customHeight="1">
      <c r="A54" s="402" t="s">
        <v>112</v>
      </c>
      <c r="B54" s="403"/>
      <c r="C54" s="403"/>
      <c r="D54" s="403"/>
      <c r="E54" s="403"/>
      <c r="F54" s="403"/>
      <c r="G54" s="403"/>
      <c r="H54" s="412"/>
      <c r="I54" s="412"/>
      <c r="J54" s="413"/>
    </row>
    <row r="55" spans="1:10" s="1" customFormat="1" ht="10.5" customHeight="1">
      <c r="A55" s="405" t="s">
        <v>63</v>
      </c>
      <c r="B55" s="414"/>
      <c r="C55" s="414"/>
      <c r="D55" s="414"/>
      <c r="E55" s="414"/>
      <c r="F55" s="414"/>
      <c r="G55" s="414"/>
      <c r="H55" s="414"/>
      <c r="I55" s="414"/>
      <c r="J55" s="407"/>
    </row>
    <row r="56" spans="1:10" ht="12" customHeight="1">
      <c r="A56" s="298" t="s">
        <v>1396</v>
      </c>
      <c r="B56" s="299"/>
      <c r="C56" s="12">
        <v>8</v>
      </c>
      <c r="D56" s="10" t="s">
        <v>17</v>
      </c>
      <c r="E56" s="41">
        <v>6118</v>
      </c>
      <c r="F56" s="300">
        <f>SUM(E56:E57)</f>
        <v>7940</v>
      </c>
      <c r="G56" s="300">
        <f>SUM(E56:E60)</f>
        <v>21220</v>
      </c>
      <c r="H56" s="303">
        <v>8</v>
      </c>
      <c r="I56" s="300">
        <f>F56/H56</f>
        <v>992.5</v>
      </c>
      <c r="J56" s="300">
        <f>G56/H56</f>
        <v>2652.5</v>
      </c>
    </row>
    <row r="57" spans="1:10" ht="12" customHeight="1">
      <c r="A57" s="400" t="s">
        <v>1374</v>
      </c>
      <c r="B57" s="364"/>
      <c r="C57" s="13">
        <v>2.5</v>
      </c>
      <c r="D57" s="13" t="s">
        <v>18</v>
      </c>
      <c r="E57" s="45">
        <v>1822</v>
      </c>
      <c r="F57" s="301"/>
      <c r="G57" s="301"/>
      <c r="H57" s="304"/>
      <c r="I57" s="301"/>
      <c r="J57" s="301"/>
    </row>
    <row r="58" spans="1:10" ht="12" customHeight="1">
      <c r="A58" s="319" t="s">
        <v>1397</v>
      </c>
      <c r="B58" s="320"/>
      <c r="C58" s="12">
        <v>5</v>
      </c>
      <c r="D58" s="10" t="s">
        <v>18</v>
      </c>
      <c r="E58" s="41">
        <v>9245</v>
      </c>
      <c r="F58" s="356"/>
      <c r="G58" s="356"/>
      <c r="H58" s="357"/>
      <c r="I58" s="356"/>
      <c r="J58" s="356"/>
    </row>
    <row r="59" spans="1:13" ht="12" customHeight="1">
      <c r="A59" s="391" t="s">
        <v>111</v>
      </c>
      <c r="B59" s="299"/>
      <c r="C59" s="17">
        <v>0.25</v>
      </c>
      <c r="D59" s="5" t="s">
        <v>18</v>
      </c>
      <c r="E59" s="41">
        <v>784</v>
      </c>
      <c r="F59" s="356"/>
      <c r="G59" s="356"/>
      <c r="H59" s="357"/>
      <c r="I59" s="356"/>
      <c r="J59" s="356"/>
      <c r="K59" s="14"/>
      <c r="L59" s="334"/>
      <c r="M59" s="334"/>
    </row>
    <row r="60" spans="1:11" ht="12" customHeight="1">
      <c r="A60" s="298" t="s">
        <v>52</v>
      </c>
      <c r="B60" s="299"/>
      <c r="C60" s="12">
        <v>2.5</v>
      </c>
      <c r="D60" s="10" t="s">
        <v>18</v>
      </c>
      <c r="E60" s="41">
        <v>3251</v>
      </c>
      <c r="F60" s="365"/>
      <c r="G60" s="365"/>
      <c r="H60" s="358"/>
      <c r="I60" s="365"/>
      <c r="J60" s="365"/>
      <c r="K60" s="14"/>
    </row>
    <row r="61" spans="1:10" ht="6.75" customHeight="1">
      <c r="A61" s="298"/>
      <c r="B61" s="327"/>
      <c r="C61" s="372"/>
      <c r="D61" s="372"/>
      <c r="E61" s="372"/>
      <c r="F61" s="372"/>
      <c r="G61" s="372"/>
      <c r="H61" s="372"/>
      <c r="I61" s="372"/>
      <c r="J61" s="299"/>
    </row>
    <row r="62" spans="1:11" ht="12.75">
      <c r="A62" s="402" t="s">
        <v>10</v>
      </c>
      <c r="B62" s="403"/>
      <c r="C62" s="403"/>
      <c r="D62" s="403"/>
      <c r="E62" s="403"/>
      <c r="F62" s="403"/>
      <c r="G62" s="403"/>
      <c r="H62" s="403"/>
      <c r="I62" s="403"/>
      <c r="J62" s="404"/>
      <c r="K62" s="14"/>
    </row>
    <row r="63" spans="1:10" s="1" customFormat="1" ht="10.5" customHeight="1">
      <c r="A63" s="405" t="s">
        <v>1494</v>
      </c>
      <c r="B63" s="406"/>
      <c r="C63" s="406"/>
      <c r="D63" s="406"/>
      <c r="E63" s="406"/>
      <c r="F63" s="406"/>
      <c r="G63" s="406"/>
      <c r="H63" s="406"/>
      <c r="I63" s="406"/>
      <c r="J63" s="407"/>
    </row>
    <row r="64" spans="1:11" ht="12" customHeight="1">
      <c r="A64" s="298" t="s">
        <v>1398</v>
      </c>
      <c r="B64" s="299"/>
      <c r="C64" s="12">
        <v>5</v>
      </c>
      <c r="D64" s="10" t="s">
        <v>18</v>
      </c>
      <c r="E64" s="41">
        <v>12882</v>
      </c>
      <c r="F64" s="300">
        <f>SUM(E64:E65,E66)</f>
        <v>15488</v>
      </c>
      <c r="G64" s="300">
        <f>SUM(E64:E67)</f>
        <v>16272</v>
      </c>
      <c r="H64" s="303">
        <v>15</v>
      </c>
      <c r="I64" s="306">
        <f>F64/H64</f>
        <v>1032.5333333333333</v>
      </c>
      <c r="J64" s="306">
        <f>G64/H64</f>
        <v>1084.8</v>
      </c>
      <c r="K64" s="14"/>
    </row>
    <row r="65" spans="1:11" ht="12" customHeight="1">
      <c r="A65" s="378" t="s">
        <v>1378</v>
      </c>
      <c r="B65" s="408"/>
      <c r="C65" s="12">
        <v>2.5</v>
      </c>
      <c r="D65" s="10" t="s">
        <v>18</v>
      </c>
      <c r="E65" s="41">
        <v>1822</v>
      </c>
      <c r="F65" s="301"/>
      <c r="G65" s="301"/>
      <c r="H65" s="304"/>
      <c r="I65" s="307"/>
      <c r="J65" s="307"/>
      <c r="K65" s="14"/>
    </row>
    <row r="66" spans="1:11" ht="12" customHeight="1">
      <c r="A66" s="298" t="s">
        <v>32</v>
      </c>
      <c r="B66" s="299"/>
      <c r="C66" s="12">
        <v>0.08</v>
      </c>
      <c r="D66" s="10" t="s">
        <v>18</v>
      </c>
      <c r="E66" s="41">
        <v>784</v>
      </c>
      <c r="F66" s="301"/>
      <c r="G66" s="301"/>
      <c r="H66" s="304"/>
      <c r="I66" s="307"/>
      <c r="J66" s="307"/>
      <c r="K66" s="14"/>
    </row>
    <row r="67" spans="1:11" ht="12" customHeight="1">
      <c r="A67" s="298" t="s">
        <v>97</v>
      </c>
      <c r="B67" s="299"/>
      <c r="C67" s="12">
        <v>0.08</v>
      </c>
      <c r="D67" s="10" t="s">
        <v>18</v>
      </c>
      <c r="E67" s="41">
        <v>784</v>
      </c>
      <c r="F67" s="302"/>
      <c r="G67" s="302"/>
      <c r="H67" s="305"/>
      <c r="I67" s="308"/>
      <c r="J67" s="308"/>
      <c r="K67" s="14"/>
    </row>
    <row r="68" spans="1:11" ht="6.75" customHeight="1">
      <c r="A68" s="298"/>
      <c r="B68" s="327"/>
      <c r="C68" s="327"/>
      <c r="D68" s="327"/>
      <c r="E68" s="327"/>
      <c r="F68" s="327"/>
      <c r="G68" s="327"/>
      <c r="H68" s="327"/>
      <c r="I68" s="327"/>
      <c r="J68" s="328"/>
      <c r="K68" s="14"/>
    </row>
    <row r="69" spans="1:11" ht="12.75">
      <c r="A69" s="402" t="s">
        <v>12</v>
      </c>
      <c r="B69" s="403"/>
      <c r="C69" s="403"/>
      <c r="D69" s="403"/>
      <c r="E69" s="403"/>
      <c r="F69" s="403"/>
      <c r="G69" s="403"/>
      <c r="H69" s="403"/>
      <c r="I69" s="403"/>
      <c r="J69" s="404"/>
      <c r="K69" s="14"/>
    </row>
    <row r="70" spans="1:10" s="1" customFormat="1" ht="10.5" customHeight="1">
      <c r="A70" s="405" t="s">
        <v>1493</v>
      </c>
      <c r="B70" s="406"/>
      <c r="C70" s="406"/>
      <c r="D70" s="406"/>
      <c r="E70" s="406"/>
      <c r="F70" s="406"/>
      <c r="G70" s="406"/>
      <c r="H70" s="406"/>
      <c r="I70" s="406"/>
      <c r="J70" s="407"/>
    </row>
    <row r="71" spans="1:11" ht="12" customHeight="1">
      <c r="A71" s="298" t="s">
        <v>118</v>
      </c>
      <c r="B71" s="299"/>
      <c r="C71" s="12">
        <v>5</v>
      </c>
      <c r="D71" s="10" t="s">
        <v>18</v>
      </c>
      <c r="E71" s="41">
        <v>12220</v>
      </c>
      <c r="F71" s="300">
        <f>SUM(E71:E73)</f>
        <v>14826</v>
      </c>
      <c r="G71" s="300">
        <f>SUM(E71:E72,E74:E75)</f>
        <v>16666</v>
      </c>
      <c r="H71" s="303">
        <v>15</v>
      </c>
      <c r="I71" s="306">
        <f>F71/H71</f>
        <v>988.4</v>
      </c>
      <c r="J71" s="306">
        <f>G71/H71</f>
        <v>1111.0666666666666</v>
      </c>
      <c r="K71" s="14"/>
    </row>
    <row r="72" spans="1:11" ht="12" customHeight="1">
      <c r="A72" s="378" t="s">
        <v>1378</v>
      </c>
      <c r="B72" s="408"/>
      <c r="C72" s="12">
        <v>2.5</v>
      </c>
      <c r="D72" s="10" t="s">
        <v>18</v>
      </c>
      <c r="E72" s="41">
        <v>1822</v>
      </c>
      <c r="F72" s="301"/>
      <c r="G72" s="301"/>
      <c r="H72" s="304"/>
      <c r="I72" s="307"/>
      <c r="J72" s="307"/>
      <c r="K72" s="14"/>
    </row>
    <row r="73" spans="1:11" ht="12" customHeight="1">
      <c r="A73" s="298" t="s">
        <v>32</v>
      </c>
      <c r="B73" s="299"/>
      <c r="C73" s="12">
        <v>0.08</v>
      </c>
      <c r="D73" s="10" t="s">
        <v>18</v>
      </c>
      <c r="E73" s="41">
        <v>784</v>
      </c>
      <c r="F73" s="301"/>
      <c r="G73" s="301"/>
      <c r="H73" s="304"/>
      <c r="I73" s="307"/>
      <c r="J73" s="307"/>
      <c r="K73" s="14"/>
    </row>
    <row r="74" spans="1:11" ht="12" customHeight="1">
      <c r="A74" s="298" t="s">
        <v>97</v>
      </c>
      <c r="B74" s="299"/>
      <c r="C74" s="12">
        <v>0.12</v>
      </c>
      <c r="D74" s="10" t="s">
        <v>18</v>
      </c>
      <c r="E74" s="41">
        <v>1312</v>
      </c>
      <c r="F74" s="301"/>
      <c r="G74" s="301"/>
      <c r="H74" s="304"/>
      <c r="I74" s="307"/>
      <c r="J74" s="307"/>
      <c r="K74" s="14"/>
    </row>
    <row r="75" spans="1:11" ht="12" customHeight="1">
      <c r="A75" s="298" t="s">
        <v>97</v>
      </c>
      <c r="B75" s="299"/>
      <c r="C75" s="12">
        <v>0.12</v>
      </c>
      <c r="D75" s="10" t="s">
        <v>18</v>
      </c>
      <c r="E75" s="41">
        <v>1312</v>
      </c>
      <c r="F75" s="302"/>
      <c r="G75" s="302"/>
      <c r="H75" s="305"/>
      <c r="I75" s="308"/>
      <c r="J75" s="308"/>
      <c r="K75" s="14"/>
    </row>
    <row r="76" spans="1:11" ht="6.75" customHeight="1">
      <c r="A76" s="298"/>
      <c r="B76" s="327"/>
      <c r="C76" s="327"/>
      <c r="D76" s="327"/>
      <c r="E76" s="327"/>
      <c r="F76" s="327"/>
      <c r="G76" s="327"/>
      <c r="H76" s="327"/>
      <c r="I76" s="327"/>
      <c r="J76" s="328"/>
      <c r="K76" s="14"/>
    </row>
    <row r="77" spans="1:11" ht="12.75">
      <c r="A77" s="402" t="s">
        <v>130</v>
      </c>
      <c r="B77" s="403"/>
      <c r="C77" s="403"/>
      <c r="D77" s="403"/>
      <c r="E77" s="403"/>
      <c r="F77" s="403"/>
      <c r="G77" s="403"/>
      <c r="H77" s="403"/>
      <c r="I77" s="403"/>
      <c r="J77" s="404"/>
      <c r="K77" s="14"/>
    </row>
    <row r="78" spans="1:10" s="1" customFormat="1" ht="10.5" customHeight="1">
      <c r="A78" s="409" t="s">
        <v>131</v>
      </c>
      <c r="B78" s="410"/>
      <c r="C78" s="410"/>
      <c r="D78" s="410"/>
      <c r="E78" s="410"/>
      <c r="F78" s="410"/>
      <c r="G78" s="410"/>
      <c r="H78" s="410"/>
      <c r="I78" s="410"/>
      <c r="J78" s="411"/>
    </row>
    <row r="79" spans="1:14" ht="12" customHeight="1">
      <c r="A79" s="341" t="s">
        <v>1399</v>
      </c>
      <c r="B79" s="299"/>
      <c r="C79" s="18">
        <v>8</v>
      </c>
      <c r="D79" s="15" t="s">
        <v>17</v>
      </c>
      <c r="E79" s="43">
        <v>3600</v>
      </c>
      <c r="F79" s="300">
        <f>SUM(E79:E80)</f>
        <v>4384</v>
      </c>
      <c r="G79" s="342">
        <f>E79+E81+E82</f>
        <v>9662</v>
      </c>
      <c r="H79" s="303">
        <v>10</v>
      </c>
      <c r="I79" s="306">
        <f>F79/H79</f>
        <v>438.4</v>
      </c>
      <c r="J79" s="306">
        <f>G79/H79</f>
        <v>966.2</v>
      </c>
      <c r="K79" s="14"/>
      <c r="L79" s="334"/>
      <c r="M79" s="334"/>
      <c r="N79" s="334"/>
    </row>
    <row r="80" spans="1:14" ht="12" customHeight="1">
      <c r="A80" s="310" t="s">
        <v>132</v>
      </c>
      <c r="B80" s="32" t="s">
        <v>133</v>
      </c>
      <c r="C80" s="12">
        <v>0.08</v>
      </c>
      <c r="D80" s="10" t="s">
        <v>18</v>
      </c>
      <c r="E80" s="41">
        <v>784</v>
      </c>
      <c r="F80" s="366"/>
      <c r="G80" s="343"/>
      <c r="H80" s="360"/>
      <c r="I80" s="361"/>
      <c r="J80" s="361"/>
      <c r="K80" s="14"/>
      <c r="L80" s="34"/>
      <c r="M80" s="34"/>
      <c r="N80" s="37"/>
    </row>
    <row r="81" spans="1:14" ht="12" customHeight="1">
      <c r="A81" s="312"/>
      <c r="B81" s="27" t="s">
        <v>134</v>
      </c>
      <c r="C81" s="12">
        <v>0.5</v>
      </c>
      <c r="D81" s="10" t="s">
        <v>18</v>
      </c>
      <c r="E81" s="41">
        <v>3492</v>
      </c>
      <c r="F81" s="366"/>
      <c r="G81" s="343"/>
      <c r="H81" s="360"/>
      <c r="I81" s="361"/>
      <c r="J81" s="361"/>
      <c r="K81" s="14"/>
      <c r="L81" s="34"/>
      <c r="M81" s="34"/>
      <c r="N81" s="37"/>
    </row>
    <row r="82" spans="1:14" ht="12" customHeight="1">
      <c r="A82" s="298" t="s">
        <v>67</v>
      </c>
      <c r="B82" s="299"/>
      <c r="C82" s="12">
        <v>2</v>
      </c>
      <c r="D82" s="10" t="s">
        <v>18</v>
      </c>
      <c r="E82" s="41">
        <v>2570</v>
      </c>
      <c r="F82" s="333"/>
      <c r="G82" s="343"/>
      <c r="H82" s="309"/>
      <c r="I82" s="335"/>
      <c r="J82" s="335"/>
      <c r="K82" s="14"/>
      <c r="L82" s="37"/>
      <c r="M82" s="37"/>
      <c r="N82" s="37"/>
    </row>
    <row r="83" spans="1:14" ht="6.75" customHeight="1">
      <c r="A83" s="298"/>
      <c r="B83" s="327"/>
      <c r="C83" s="327"/>
      <c r="D83" s="327"/>
      <c r="E83" s="327"/>
      <c r="F83" s="327"/>
      <c r="G83" s="327"/>
      <c r="H83" s="327"/>
      <c r="I83" s="327"/>
      <c r="J83" s="328"/>
      <c r="K83" s="14"/>
      <c r="L83" s="38"/>
      <c r="M83" s="38"/>
      <c r="N83" s="38"/>
    </row>
    <row r="84" spans="1:11" ht="12.75">
      <c r="A84" s="402" t="s">
        <v>135</v>
      </c>
      <c r="B84" s="403"/>
      <c r="C84" s="403"/>
      <c r="D84" s="403"/>
      <c r="E84" s="403"/>
      <c r="F84" s="403"/>
      <c r="G84" s="403"/>
      <c r="H84" s="403"/>
      <c r="I84" s="403"/>
      <c r="J84" s="404"/>
      <c r="K84" s="14"/>
    </row>
    <row r="85" spans="1:14" ht="12" customHeight="1">
      <c r="A85" s="341" t="s">
        <v>1399</v>
      </c>
      <c r="B85" s="299"/>
      <c r="C85" s="18">
        <v>24</v>
      </c>
      <c r="D85" s="15" t="s">
        <v>17</v>
      </c>
      <c r="E85" s="43">
        <v>12000</v>
      </c>
      <c r="F85" s="300">
        <f>SUM(E85:E86)</f>
        <v>12784</v>
      </c>
      <c r="G85" s="342">
        <f>E85+(E87)*3+E88</f>
        <v>25046</v>
      </c>
      <c r="H85" s="303">
        <v>30</v>
      </c>
      <c r="I85" s="306">
        <f>F85/H85</f>
        <v>426.1333333333333</v>
      </c>
      <c r="J85" s="306">
        <f>G85/H85</f>
        <v>834.8666666666667</v>
      </c>
      <c r="K85" s="14"/>
      <c r="L85" s="334"/>
      <c r="M85" s="334"/>
      <c r="N85" s="334"/>
    </row>
    <row r="86" spans="1:14" ht="12" customHeight="1">
      <c r="A86" s="310" t="s">
        <v>132</v>
      </c>
      <c r="B86" s="32" t="s">
        <v>136</v>
      </c>
      <c r="C86" s="12">
        <v>0.08</v>
      </c>
      <c r="D86" s="10" t="s">
        <v>18</v>
      </c>
      <c r="E86" s="41">
        <v>784</v>
      </c>
      <c r="F86" s="366"/>
      <c r="G86" s="343"/>
      <c r="H86" s="360"/>
      <c r="I86" s="361"/>
      <c r="J86" s="361"/>
      <c r="K86" s="14"/>
      <c r="L86" s="34"/>
      <c r="M86" s="34"/>
      <c r="N86" s="37"/>
    </row>
    <row r="87" spans="1:14" ht="12" customHeight="1">
      <c r="A87" s="312"/>
      <c r="B87" s="27" t="s">
        <v>137</v>
      </c>
      <c r="C87" s="12">
        <v>0.5</v>
      </c>
      <c r="D87" s="10" t="s">
        <v>18</v>
      </c>
      <c r="E87" s="41">
        <v>3492</v>
      </c>
      <c r="F87" s="366"/>
      <c r="G87" s="343"/>
      <c r="H87" s="360"/>
      <c r="I87" s="361"/>
      <c r="J87" s="361"/>
      <c r="K87" s="14"/>
      <c r="L87" s="34"/>
      <c r="M87" s="34"/>
      <c r="N87" s="37"/>
    </row>
    <row r="88" spans="1:14" ht="12" customHeight="1">
      <c r="A88" s="298" t="s">
        <v>67</v>
      </c>
      <c r="B88" s="299"/>
      <c r="C88" s="12">
        <v>2</v>
      </c>
      <c r="D88" s="10" t="s">
        <v>18</v>
      </c>
      <c r="E88" s="41">
        <v>2570</v>
      </c>
      <c r="F88" s="333"/>
      <c r="G88" s="343"/>
      <c r="H88" s="309"/>
      <c r="I88" s="335"/>
      <c r="J88" s="335"/>
      <c r="K88" s="14"/>
      <c r="L88" s="37"/>
      <c r="M88" s="37"/>
      <c r="N88" s="37"/>
    </row>
    <row r="89" spans="1:14" ht="6.75" customHeight="1">
      <c r="A89" s="298"/>
      <c r="B89" s="327"/>
      <c r="C89" s="327"/>
      <c r="D89" s="327"/>
      <c r="E89" s="327"/>
      <c r="F89" s="327"/>
      <c r="G89" s="327"/>
      <c r="H89" s="327"/>
      <c r="I89" s="327"/>
      <c r="J89" s="328"/>
      <c r="K89" s="14"/>
      <c r="L89" s="38"/>
      <c r="M89" s="38"/>
      <c r="N89" s="38"/>
    </row>
    <row r="90" spans="1:11" ht="12.75">
      <c r="A90" s="402" t="s">
        <v>1365</v>
      </c>
      <c r="B90" s="403"/>
      <c r="C90" s="403"/>
      <c r="D90" s="403"/>
      <c r="E90" s="403"/>
      <c r="F90" s="403"/>
      <c r="G90" s="403"/>
      <c r="H90" s="403"/>
      <c r="I90" s="403"/>
      <c r="J90" s="404"/>
      <c r="K90" s="14"/>
    </row>
    <row r="91" spans="1:10" s="1" customFormat="1" ht="10.5" customHeight="1">
      <c r="A91" s="405" t="s">
        <v>1366</v>
      </c>
      <c r="B91" s="406"/>
      <c r="C91" s="406"/>
      <c r="D91" s="406"/>
      <c r="E91" s="406"/>
      <c r="F91" s="406"/>
      <c r="G91" s="406"/>
      <c r="H91" s="406"/>
      <c r="I91" s="406"/>
      <c r="J91" s="407"/>
    </row>
    <row r="92" spans="1:11" ht="12" customHeight="1">
      <c r="A92" s="298" t="s">
        <v>1400</v>
      </c>
      <c r="B92" s="299"/>
      <c r="C92" s="12">
        <v>4</v>
      </c>
      <c r="D92" s="10" t="s">
        <v>18</v>
      </c>
      <c r="E92" s="40">
        <v>13110</v>
      </c>
      <c r="F92" s="300">
        <f>SUM(E92:E94)</f>
        <v>15716</v>
      </c>
      <c r="G92" s="300">
        <f>SUM(E92:E93,E95:E96)</f>
        <v>17556</v>
      </c>
      <c r="H92" s="303">
        <v>20</v>
      </c>
      <c r="I92" s="306">
        <f>F92/H92</f>
        <v>785.8</v>
      </c>
      <c r="J92" s="306">
        <f>G92/H92</f>
        <v>877.8</v>
      </c>
      <c r="K92" s="14"/>
    </row>
    <row r="93" spans="1:11" ht="12" customHeight="1">
      <c r="A93" s="378" t="s">
        <v>1378</v>
      </c>
      <c r="B93" s="408"/>
      <c r="C93" s="12">
        <v>2.5</v>
      </c>
      <c r="D93" s="10" t="s">
        <v>18</v>
      </c>
      <c r="E93" s="41">
        <v>1822</v>
      </c>
      <c r="F93" s="301"/>
      <c r="G93" s="301"/>
      <c r="H93" s="304"/>
      <c r="I93" s="307"/>
      <c r="J93" s="307"/>
      <c r="K93" s="14"/>
    </row>
    <row r="94" spans="1:11" ht="12" customHeight="1">
      <c r="A94" s="298" t="s">
        <v>32</v>
      </c>
      <c r="B94" s="299"/>
      <c r="C94" s="12">
        <v>0.08</v>
      </c>
      <c r="D94" s="10" t="s">
        <v>18</v>
      </c>
      <c r="E94" s="41">
        <v>784</v>
      </c>
      <c r="F94" s="301"/>
      <c r="G94" s="301"/>
      <c r="H94" s="304"/>
      <c r="I94" s="307"/>
      <c r="J94" s="307"/>
      <c r="K94" s="14"/>
    </row>
    <row r="95" spans="1:11" ht="12" customHeight="1">
      <c r="A95" s="298" t="s">
        <v>97</v>
      </c>
      <c r="B95" s="299"/>
      <c r="C95" s="12">
        <v>0.12</v>
      </c>
      <c r="D95" s="10" t="s">
        <v>18</v>
      </c>
      <c r="E95" s="41">
        <v>1312</v>
      </c>
      <c r="F95" s="301"/>
      <c r="G95" s="301"/>
      <c r="H95" s="304"/>
      <c r="I95" s="307"/>
      <c r="J95" s="307"/>
      <c r="K95" s="14"/>
    </row>
    <row r="96" spans="1:11" ht="12" customHeight="1">
      <c r="A96" s="298" t="s">
        <v>97</v>
      </c>
      <c r="B96" s="299"/>
      <c r="C96" s="12">
        <v>0.12</v>
      </c>
      <c r="D96" s="10" t="s">
        <v>18</v>
      </c>
      <c r="E96" s="41">
        <v>1312</v>
      </c>
      <c r="F96" s="301"/>
      <c r="G96" s="301"/>
      <c r="H96" s="304"/>
      <c r="I96" s="307"/>
      <c r="J96" s="307"/>
      <c r="K96" s="14"/>
    </row>
    <row r="97" spans="1:11" ht="6.75" customHeight="1">
      <c r="A97" s="298"/>
      <c r="B97" s="327"/>
      <c r="C97" s="327"/>
      <c r="D97" s="327"/>
      <c r="E97" s="327"/>
      <c r="F97" s="327"/>
      <c r="G97" s="327"/>
      <c r="H97" s="327"/>
      <c r="I97" s="327"/>
      <c r="J97" s="328"/>
      <c r="K97" s="14"/>
    </row>
    <row r="98" spans="3:11" ht="12.75">
      <c r="C98" s="21"/>
      <c r="D98" s="22"/>
      <c r="E98" s="22"/>
      <c r="F98" s="22"/>
      <c r="G98" s="22"/>
      <c r="H98" s="22"/>
      <c r="I98" s="22"/>
      <c r="J98" s="23"/>
      <c r="K98" s="14"/>
    </row>
  </sheetData>
  <sheetProtection/>
  <mergeCells count="161">
    <mergeCell ref="A32:B32"/>
    <mergeCell ref="A1:B1"/>
    <mergeCell ref="C1:F1"/>
    <mergeCell ref="A6:J6"/>
    <mergeCell ref="A7:J7"/>
    <mergeCell ref="A8:B8"/>
    <mergeCell ref="F8:F16"/>
    <mergeCell ref="G1:J1"/>
    <mergeCell ref="B2:I2"/>
    <mergeCell ref="A3:B3"/>
    <mergeCell ref="C3:F3"/>
    <mergeCell ref="G3:J3"/>
    <mergeCell ref="A5:B5"/>
    <mergeCell ref="G8:G16"/>
    <mergeCell ref="H8:H16"/>
    <mergeCell ref="I8:I16"/>
    <mergeCell ref="J8:J16"/>
    <mergeCell ref="A9:B9"/>
    <mergeCell ref="A12:B12"/>
    <mergeCell ref="A13:B13"/>
    <mergeCell ref="A16:B16"/>
    <mergeCell ref="A10:B10"/>
    <mergeCell ref="A11:B11"/>
    <mergeCell ref="A17:J17"/>
    <mergeCell ref="A18:J18"/>
    <mergeCell ref="A14:B14"/>
    <mergeCell ref="A15:B15"/>
    <mergeCell ref="A19:B19"/>
    <mergeCell ref="F19:F23"/>
    <mergeCell ref="G19:G23"/>
    <mergeCell ref="H19:H23"/>
    <mergeCell ref="I19:I23"/>
    <mergeCell ref="J19:J23"/>
    <mergeCell ref="A20:B20"/>
    <mergeCell ref="A21:B21"/>
    <mergeCell ref="A22:B22"/>
    <mergeCell ref="A23:B23"/>
    <mergeCell ref="A24:J24"/>
    <mergeCell ref="A25:J25"/>
    <mergeCell ref="A26:J26"/>
    <mergeCell ref="A27:B27"/>
    <mergeCell ref="F27:F37"/>
    <mergeCell ref="G27:G37"/>
    <mergeCell ref="H27:H37"/>
    <mergeCell ref="I27:I37"/>
    <mergeCell ref="J27:J37"/>
    <mergeCell ref="A28:B28"/>
    <mergeCell ref="A29:B29"/>
    <mergeCell ref="A30:B30"/>
    <mergeCell ref="A31:B31"/>
    <mergeCell ref="A42:B42"/>
    <mergeCell ref="A43:B43"/>
    <mergeCell ref="A33:B33"/>
    <mergeCell ref="A34:B34"/>
    <mergeCell ref="A35:B35"/>
    <mergeCell ref="A36:B36"/>
    <mergeCell ref="A37:B37"/>
    <mergeCell ref="A38:J38"/>
    <mergeCell ref="A47:B47"/>
    <mergeCell ref="A48:B48"/>
    <mergeCell ref="A39:J39"/>
    <mergeCell ref="A40:J40"/>
    <mergeCell ref="A41:B41"/>
    <mergeCell ref="F41:F43"/>
    <mergeCell ref="G41:G43"/>
    <mergeCell ref="H41:H43"/>
    <mergeCell ref="I41:I43"/>
    <mergeCell ref="J41:J43"/>
    <mergeCell ref="I50:I52"/>
    <mergeCell ref="J50:J52"/>
    <mergeCell ref="A51:B51"/>
    <mergeCell ref="A52:B52"/>
    <mergeCell ref="A44:J44"/>
    <mergeCell ref="A45:J45"/>
    <mergeCell ref="A46:B46"/>
    <mergeCell ref="H50:H52"/>
    <mergeCell ref="I46:I48"/>
    <mergeCell ref="J46:J48"/>
    <mergeCell ref="A59:B59"/>
    <mergeCell ref="F46:F48"/>
    <mergeCell ref="G46:G48"/>
    <mergeCell ref="H46:H48"/>
    <mergeCell ref="G56:G60"/>
    <mergeCell ref="H56:H60"/>
    <mergeCell ref="A49:J49"/>
    <mergeCell ref="A50:B50"/>
    <mergeCell ref="F50:F52"/>
    <mergeCell ref="G50:G52"/>
    <mergeCell ref="A58:B58"/>
    <mergeCell ref="I56:I60"/>
    <mergeCell ref="L59:M59"/>
    <mergeCell ref="A60:B60"/>
    <mergeCell ref="A61:J61"/>
    <mergeCell ref="A53:J53"/>
    <mergeCell ref="A54:J54"/>
    <mergeCell ref="A55:J55"/>
    <mergeCell ref="A56:B56"/>
    <mergeCell ref="F56:F60"/>
    <mergeCell ref="J56:J60"/>
    <mergeCell ref="A57:B57"/>
    <mergeCell ref="A62:J62"/>
    <mergeCell ref="A63:J63"/>
    <mergeCell ref="A64:B64"/>
    <mergeCell ref="F64:F67"/>
    <mergeCell ref="G64:G67"/>
    <mergeCell ref="H64:H67"/>
    <mergeCell ref="I64:I67"/>
    <mergeCell ref="J64:J67"/>
    <mergeCell ref="A75:B75"/>
    <mergeCell ref="A65:B65"/>
    <mergeCell ref="A66:B66"/>
    <mergeCell ref="A67:B67"/>
    <mergeCell ref="A68:J68"/>
    <mergeCell ref="A69:J69"/>
    <mergeCell ref="A70:J70"/>
    <mergeCell ref="A73:B73"/>
    <mergeCell ref="A74:B74"/>
    <mergeCell ref="A77:J77"/>
    <mergeCell ref="A78:J78"/>
    <mergeCell ref="A76:J76"/>
    <mergeCell ref="A71:B71"/>
    <mergeCell ref="F71:F75"/>
    <mergeCell ref="G71:G75"/>
    <mergeCell ref="H71:H75"/>
    <mergeCell ref="I71:I75"/>
    <mergeCell ref="J71:J75"/>
    <mergeCell ref="A72:B72"/>
    <mergeCell ref="A79:B79"/>
    <mergeCell ref="F79:F82"/>
    <mergeCell ref="G79:G82"/>
    <mergeCell ref="H79:H82"/>
    <mergeCell ref="I79:I82"/>
    <mergeCell ref="J79:J82"/>
    <mergeCell ref="L79:N79"/>
    <mergeCell ref="A80:A81"/>
    <mergeCell ref="A82:B82"/>
    <mergeCell ref="A83:J83"/>
    <mergeCell ref="A84:J84"/>
    <mergeCell ref="A85:B85"/>
    <mergeCell ref="F85:F88"/>
    <mergeCell ref="G85:G88"/>
    <mergeCell ref="H85:H88"/>
    <mergeCell ref="I85:I88"/>
    <mergeCell ref="A96:B96"/>
    <mergeCell ref="J85:J88"/>
    <mergeCell ref="L85:N85"/>
    <mergeCell ref="A86:A87"/>
    <mergeCell ref="A88:B88"/>
    <mergeCell ref="A89:J89"/>
    <mergeCell ref="A94:B94"/>
    <mergeCell ref="A95:B95"/>
    <mergeCell ref="A97:J97"/>
    <mergeCell ref="A90:J90"/>
    <mergeCell ref="A91:J91"/>
    <mergeCell ref="A92:B92"/>
    <mergeCell ref="F92:F96"/>
    <mergeCell ref="G92:G96"/>
    <mergeCell ref="H92:H96"/>
    <mergeCell ref="I92:I96"/>
    <mergeCell ref="J92:J96"/>
    <mergeCell ref="A93:B93"/>
  </mergeCells>
  <printOptions/>
  <pageMargins left="0.4724409448818898" right="0.3937007874015748" top="0.1968503937007874" bottom="0.1968503937007874" header="0.1968503937007874" footer="0.11811023622047245"/>
  <pageSetup horizontalDpi="600" verticalDpi="600" orientation="portrait" paperSize="9" r:id="rId4"/>
  <rowBreaks count="1" manualBreakCount="1">
    <brk id="61" max="9" man="1"/>
  </rowBreaks>
  <legacyDrawing r:id="rId3"/>
  <oleObjects>
    <oleObject progId="Paint.Picture" shapeId="980143" r:id="rId1"/>
    <oleObject progId="Paint.Picture" shapeId="98065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selection activeCell="K2" sqref="K2"/>
    </sheetView>
  </sheetViews>
  <sheetFormatPr defaultColWidth="9.00390625" defaultRowHeight="12.75"/>
  <cols>
    <col min="1" max="1" width="9.00390625" style="0" customWidth="1"/>
    <col min="2" max="2" width="23.125" style="0" customWidth="1"/>
    <col min="3" max="3" width="5.875" style="24" customWidth="1"/>
    <col min="4" max="4" width="4.25390625" style="24" customWidth="1"/>
    <col min="5" max="5" width="10.25390625" style="24" customWidth="1"/>
    <col min="6" max="6" width="9.875" style="24" customWidth="1"/>
    <col min="7" max="7" width="9.75390625" style="24" customWidth="1"/>
    <col min="8" max="8" width="6.875" style="24" customWidth="1"/>
    <col min="9" max="9" width="8.00390625" style="24" customWidth="1"/>
    <col min="10" max="10" width="8.00390625" style="25" customWidth="1"/>
  </cols>
  <sheetData>
    <row r="1" spans="1:10" ht="29.25" customHeight="1">
      <c r="A1" s="345"/>
      <c r="B1" s="345"/>
      <c r="C1" s="344" t="s">
        <v>338</v>
      </c>
      <c r="D1" s="344"/>
      <c r="E1" s="344"/>
      <c r="F1" s="344"/>
      <c r="G1" s="345"/>
      <c r="H1" s="345"/>
      <c r="I1" s="345"/>
      <c r="J1" s="345"/>
    </row>
    <row r="2" spans="1:10" ht="11.25" customHeight="1">
      <c r="A2" s="24"/>
      <c r="B2" s="346" t="s">
        <v>120</v>
      </c>
      <c r="C2" s="346"/>
      <c r="D2" s="346"/>
      <c r="E2" s="346"/>
      <c r="F2" s="346"/>
      <c r="G2" s="346"/>
      <c r="H2" s="346"/>
      <c r="I2" s="346"/>
      <c r="J2" s="24"/>
    </row>
    <row r="3" spans="1:10" ht="23.25" customHeight="1">
      <c r="A3" s="347" t="s">
        <v>340</v>
      </c>
      <c r="B3" s="348"/>
      <c r="C3" s="351">
        <v>41442</v>
      </c>
      <c r="D3" s="352"/>
      <c r="E3" s="352"/>
      <c r="F3" s="352"/>
      <c r="G3" s="349" t="s">
        <v>121</v>
      </c>
      <c r="H3" s="350"/>
      <c r="I3" s="350"/>
      <c r="J3" s="350"/>
    </row>
    <row r="4" ht="6" customHeight="1"/>
    <row r="5" spans="1:10" ht="34.5" customHeight="1">
      <c r="A5" s="336" t="s">
        <v>31</v>
      </c>
      <c r="B5" s="337"/>
      <c r="C5" s="4" t="s">
        <v>1</v>
      </c>
      <c r="D5" s="4" t="s">
        <v>23</v>
      </c>
      <c r="E5" s="4" t="s">
        <v>138</v>
      </c>
      <c r="F5" s="4" t="s">
        <v>139</v>
      </c>
      <c r="G5" s="4" t="s">
        <v>140</v>
      </c>
      <c r="H5" s="4" t="s">
        <v>143</v>
      </c>
      <c r="I5" s="11" t="s">
        <v>142</v>
      </c>
      <c r="J5" s="4" t="s">
        <v>141</v>
      </c>
    </row>
    <row r="6" spans="1:11" ht="12.75">
      <c r="A6" s="321" t="s">
        <v>4</v>
      </c>
      <c r="B6" s="322"/>
      <c r="C6" s="322"/>
      <c r="D6" s="322"/>
      <c r="E6" s="322"/>
      <c r="F6" s="322"/>
      <c r="G6" s="322"/>
      <c r="H6" s="322"/>
      <c r="I6" s="322"/>
      <c r="J6" s="323"/>
      <c r="K6" s="14"/>
    </row>
    <row r="7" spans="1:10" s="1" customFormat="1" ht="10.5" customHeight="1">
      <c r="A7" s="295" t="s">
        <v>64</v>
      </c>
      <c r="B7" s="296"/>
      <c r="C7" s="296"/>
      <c r="D7" s="296"/>
      <c r="E7" s="296"/>
      <c r="F7" s="296"/>
      <c r="G7" s="296"/>
      <c r="H7" s="296"/>
      <c r="I7" s="296"/>
      <c r="J7" s="297"/>
    </row>
    <row r="8" spans="1:10" s="1" customFormat="1" ht="10.5" customHeight="1">
      <c r="A8" s="390"/>
      <c r="B8" s="339"/>
      <c r="C8" s="339"/>
      <c r="D8" s="339"/>
      <c r="E8" s="339"/>
      <c r="F8" s="339"/>
      <c r="G8" s="339"/>
      <c r="H8" s="339"/>
      <c r="I8" s="339"/>
      <c r="J8" s="340"/>
    </row>
    <row r="9" spans="1:11" ht="12" customHeight="1">
      <c r="A9" s="298" t="s">
        <v>116</v>
      </c>
      <c r="B9" s="299"/>
      <c r="C9" s="12">
        <v>2.5</v>
      </c>
      <c r="D9" s="10" t="s">
        <v>18</v>
      </c>
      <c r="E9" s="41">
        <v>3262</v>
      </c>
      <c r="F9" s="300">
        <f>SUM(E9:E11)</f>
        <v>5697</v>
      </c>
      <c r="G9" s="300">
        <f>SUM(E9:E13,E15)</f>
        <v>10692</v>
      </c>
      <c r="H9" s="303">
        <v>20</v>
      </c>
      <c r="I9" s="306">
        <f>F9/H9</f>
        <v>284.85</v>
      </c>
      <c r="J9" s="306">
        <f>G9/H9</f>
        <v>534.6</v>
      </c>
      <c r="K9" s="14"/>
    </row>
    <row r="10" spans="1:11" ht="12" customHeight="1">
      <c r="A10" s="298" t="s">
        <v>1386</v>
      </c>
      <c r="B10" s="299"/>
      <c r="C10" s="12">
        <v>2.5</v>
      </c>
      <c r="D10" s="10" t="s">
        <v>18</v>
      </c>
      <c r="E10" s="41">
        <v>1822</v>
      </c>
      <c r="F10" s="301"/>
      <c r="G10" s="301"/>
      <c r="H10" s="304"/>
      <c r="I10" s="307"/>
      <c r="J10" s="307"/>
      <c r="K10" s="14"/>
    </row>
    <row r="11" spans="1:11" ht="12" customHeight="1">
      <c r="A11" s="298" t="s">
        <v>1649</v>
      </c>
      <c r="B11" s="299"/>
      <c r="C11" s="12">
        <v>0.25</v>
      </c>
      <c r="D11" s="10" t="s">
        <v>18</v>
      </c>
      <c r="E11" s="41">
        <v>613</v>
      </c>
      <c r="F11" s="301"/>
      <c r="G11" s="301"/>
      <c r="H11" s="304"/>
      <c r="I11" s="307"/>
      <c r="J11" s="307"/>
      <c r="K11" s="14"/>
    </row>
    <row r="12" spans="1:11" ht="12" customHeight="1">
      <c r="A12" s="298" t="s">
        <v>1654</v>
      </c>
      <c r="B12" s="299"/>
      <c r="C12" s="12">
        <v>0.25</v>
      </c>
      <c r="D12" s="10" t="s">
        <v>18</v>
      </c>
      <c r="E12" s="41">
        <v>613</v>
      </c>
      <c r="F12" s="301"/>
      <c r="G12" s="301"/>
      <c r="H12" s="304"/>
      <c r="I12" s="307"/>
      <c r="J12" s="307"/>
      <c r="K12" s="14"/>
    </row>
    <row r="13" spans="1:11" ht="12" customHeight="1">
      <c r="A13" s="298" t="s">
        <v>1654</v>
      </c>
      <c r="B13" s="299"/>
      <c r="C13" s="12">
        <v>0.25</v>
      </c>
      <c r="D13" s="10" t="s">
        <v>18</v>
      </c>
      <c r="E13" s="41">
        <v>613</v>
      </c>
      <c r="F13" s="301"/>
      <c r="G13" s="301"/>
      <c r="H13" s="304"/>
      <c r="I13" s="307"/>
      <c r="J13" s="307"/>
      <c r="K13" s="14"/>
    </row>
    <row r="14" spans="1:11" ht="12" customHeight="1">
      <c r="A14" s="316" t="s">
        <v>51</v>
      </c>
      <c r="B14" s="19" t="s">
        <v>47</v>
      </c>
      <c r="C14" s="12">
        <v>0.2</v>
      </c>
      <c r="D14" s="10" t="s">
        <v>17</v>
      </c>
      <c r="E14" s="41">
        <v>3337</v>
      </c>
      <c r="F14" s="301"/>
      <c r="G14" s="301"/>
      <c r="H14" s="304"/>
      <c r="I14" s="307"/>
      <c r="J14" s="307"/>
      <c r="K14" s="14"/>
    </row>
    <row r="15" spans="1:11" ht="12" customHeight="1">
      <c r="A15" s="318"/>
      <c r="B15" s="19" t="s">
        <v>48</v>
      </c>
      <c r="C15" s="12">
        <v>0.2</v>
      </c>
      <c r="D15" s="10" t="s">
        <v>17</v>
      </c>
      <c r="E15" s="41">
        <v>3769</v>
      </c>
      <c r="F15" s="302"/>
      <c r="G15" s="302"/>
      <c r="H15" s="305"/>
      <c r="I15" s="308"/>
      <c r="J15" s="308"/>
      <c r="K15" s="14"/>
    </row>
    <row r="16" spans="1:11" ht="6.75" customHeight="1">
      <c r="A16" s="298"/>
      <c r="B16" s="327"/>
      <c r="C16" s="327"/>
      <c r="D16" s="327"/>
      <c r="E16" s="327"/>
      <c r="F16" s="327"/>
      <c r="G16" s="327"/>
      <c r="H16" s="327"/>
      <c r="I16" s="327"/>
      <c r="J16" s="328"/>
      <c r="K16" s="14"/>
    </row>
    <row r="17" spans="1:11" ht="12.75">
      <c r="A17" s="321" t="s">
        <v>95</v>
      </c>
      <c r="B17" s="322"/>
      <c r="C17" s="322"/>
      <c r="D17" s="322"/>
      <c r="E17" s="322"/>
      <c r="F17" s="322"/>
      <c r="G17" s="322"/>
      <c r="H17" s="322"/>
      <c r="I17" s="322"/>
      <c r="J17" s="323"/>
      <c r="K17" s="14"/>
    </row>
    <row r="18" spans="1:10" s="1" customFormat="1" ht="10.5" customHeight="1">
      <c r="A18" s="295" t="s">
        <v>128</v>
      </c>
      <c r="B18" s="296"/>
      <c r="C18" s="296"/>
      <c r="D18" s="296"/>
      <c r="E18" s="296"/>
      <c r="F18" s="296"/>
      <c r="G18" s="296"/>
      <c r="H18" s="296"/>
      <c r="I18" s="296"/>
      <c r="J18" s="297"/>
    </row>
    <row r="19" spans="1:11" ht="12" customHeight="1">
      <c r="A19" s="298" t="s">
        <v>116</v>
      </c>
      <c r="B19" s="299"/>
      <c r="C19" s="12">
        <v>2.5</v>
      </c>
      <c r="D19" s="10" t="s">
        <v>18</v>
      </c>
      <c r="E19" s="41">
        <v>3262</v>
      </c>
      <c r="F19" s="300">
        <f>SUM(E19:E21,E24,)</f>
        <v>6310</v>
      </c>
      <c r="G19" s="300">
        <f>SUM(E19:E24,E26)</f>
        <v>11305</v>
      </c>
      <c r="H19" s="303">
        <v>20</v>
      </c>
      <c r="I19" s="306">
        <f>F19/H19</f>
        <v>315.5</v>
      </c>
      <c r="J19" s="306">
        <f>G19/H19</f>
        <v>565.25</v>
      </c>
      <c r="K19" s="14"/>
    </row>
    <row r="20" spans="1:11" ht="12" customHeight="1">
      <c r="A20" s="298" t="s">
        <v>1386</v>
      </c>
      <c r="B20" s="299"/>
      <c r="C20" s="12">
        <v>2.5</v>
      </c>
      <c r="D20" s="10" t="s">
        <v>18</v>
      </c>
      <c r="E20" s="41">
        <v>1822</v>
      </c>
      <c r="F20" s="301"/>
      <c r="G20" s="301"/>
      <c r="H20" s="304"/>
      <c r="I20" s="307"/>
      <c r="J20" s="307"/>
      <c r="K20" s="14"/>
    </row>
    <row r="21" spans="1:11" ht="12" customHeight="1">
      <c r="A21" s="298" t="s">
        <v>1649</v>
      </c>
      <c r="B21" s="299"/>
      <c r="C21" s="12">
        <v>0.25</v>
      </c>
      <c r="D21" s="10" t="s">
        <v>18</v>
      </c>
      <c r="E21" s="41">
        <v>613</v>
      </c>
      <c r="F21" s="301"/>
      <c r="G21" s="301"/>
      <c r="H21" s="304"/>
      <c r="I21" s="307"/>
      <c r="J21" s="307"/>
      <c r="K21" s="14"/>
    </row>
    <row r="22" spans="1:11" ht="12" customHeight="1">
      <c r="A22" s="298" t="s">
        <v>1654</v>
      </c>
      <c r="B22" s="299"/>
      <c r="C22" s="12">
        <v>0.25</v>
      </c>
      <c r="D22" s="10" t="s">
        <v>18</v>
      </c>
      <c r="E22" s="41">
        <v>613</v>
      </c>
      <c r="F22" s="301"/>
      <c r="G22" s="301"/>
      <c r="H22" s="304"/>
      <c r="I22" s="307"/>
      <c r="J22" s="307"/>
      <c r="K22" s="14"/>
    </row>
    <row r="23" spans="1:11" ht="12" customHeight="1">
      <c r="A23" s="298" t="s">
        <v>1654</v>
      </c>
      <c r="B23" s="299"/>
      <c r="C23" s="12">
        <v>0.25</v>
      </c>
      <c r="D23" s="10" t="s">
        <v>18</v>
      </c>
      <c r="E23" s="41">
        <v>613</v>
      </c>
      <c r="F23" s="301"/>
      <c r="G23" s="301"/>
      <c r="H23" s="304"/>
      <c r="I23" s="307"/>
      <c r="J23" s="307"/>
      <c r="K23" s="14"/>
    </row>
    <row r="24" spans="1:11" ht="12" customHeight="1">
      <c r="A24" s="298" t="s">
        <v>1655</v>
      </c>
      <c r="B24" s="299"/>
      <c r="C24" s="12">
        <v>0.25</v>
      </c>
      <c r="D24" s="10" t="s">
        <v>18</v>
      </c>
      <c r="E24" s="41">
        <v>613</v>
      </c>
      <c r="F24" s="301"/>
      <c r="G24" s="301"/>
      <c r="H24" s="304"/>
      <c r="I24" s="307"/>
      <c r="J24" s="307"/>
      <c r="K24" s="14"/>
    </row>
    <row r="25" spans="1:11" ht="12" customHeight="1">
      <c r="A25" s="316" t="s">
        <v>51</v>
      </c>
      <c r="B25" s="19" t="s">
        <v>47</v>
      </c>
      <c r="C25" s="12">
        <v>0.2</v>
      </c>
      <c r="D25" s="10" t="s">
        <v>17</v>
      </c>
      <c r="E25" s="41">
        <v>3337</v>
      </c>
      <c r="F25" s="301"/>
      <c r="G25" s="301"/>
      <c r="H25" s="304"/>
      <c r="I25" s="307"/>
      <c r="J25" s="307"/>
      <c r="K25" s="14"/>
    </row>
    <row r="26" spans="1:11" ht="12" customHeight="1">
      <c r="A26" s="318"/>
      <c r="B26" s="19" t="s">
        <v>48</v>
      </c>
      <c r="C26" s="12">
        <v>0.2</v>
      </c>
      <c r="D26" s="10" t="s">
        <v>17</v>
      </c>
      <c r="E26" s="41">
        <v>3769</v>
      </c>
      <c r="F26" s="302"/>
      <c r="G26" s="302"/>
      <c r="H26" s="305"/>
      <c r="I26" s="308"/>
      <c r="J26" s="308"/>
      <c r="K26" s="14"/>
    </row>
    <row r="27" spans="1:11" ht="6.75" customHeight="1">
      <c r="A27" s="298"/>
      <c r="B27" s="327"/>
      <c r="C27" s="327"/>
      <c r="D27" s="327"/>
      <c r="E27" s="327"/>
      <c r="F27" s="327"/>
      <c r="G27" s="327"/>
      <c r="H27" s="327"/>
      <c r="I27" s="327"/>
      <c r="J27" s="328"/>
      <c r="K27" s="14"/>
    </row>
    <row r="28" spans="1:11" ht="12.75">
      <c r="A28" s="321" t="s">
        <v>5</v>
      </c>
      <c r="B28" s="322"/>
      <c r="C28" s="322"/>
      <c r="D28" s="322"/>
      <c r="E28" s="322"/>
      <c r="F28" s="322"/>
      <c r="G28" s="322"/>
      <c r="H28" s="322"/>
      <c r="I28" s="322"/>
      <c r="J28" s="323"/>
      <c r="K28" s="14"/>
    </row>
    <row r="29" spans="1:10" s="1" customFormat="1" ht="10.5" customHeight="1">
      <c r="A29" s="295" t="s">
        <v>93</v>
      </c>
      <c r="B29" s="296"/>
      <c r="C29" s="296"/>
      <c r="D29" s="296"/>
      <c r="E29" s="296"/>
      <c r="F29" s="296"/>
      <c r="G29" s="296"/>
      <c r="H29" s="296"/>
      <c r="I29" s="296"/>
      <c r="J29" s="297"/>
    </row>
    <row r="30" spans="1:11" ht="12" customHeight="1">
      <c r="A30" s="298" t="s">
        <v>1401</v>
      </c>
      <c r="B30" s="299"/>
      <c r="C30" s="12">
        <v>2.5</v>
      </c>
      <c r="D30" s="10" t="s">
        <v>18</v>
      </c>
      <c r="E30" s="41">
        <v>5590</v>
      </c>
      <c r="F30" s="300">
        <f>SUM(E30:E31)</f>
        <v>7412</v>
      </c>
      <c r="G30" s="300">
        <f>SUM(E30:E34)</f>
        <v>9251</v>
      </c>
      <c r="H30" s="303">
        <v>20</v>
      </c>
      <c r="I30" s="306">
        <f>F30/H30</f>
        <v>370.6</v>
      </c>
      <c r="J30" s="306">
        <f>G30/H30</f>
        <v>462.55</v>
      </c>
      <c r="K30" s="14"/>
    </row>
    <row r="31" spans="1:11" ht="12" customHeight="1">
      <c r="A31" s="298" t="s">
        <v>1386</v>
      </c>
      <c r="B31" s="299"/>
      <c r="C31" s="12">
        <v>2.5</v>
      </c>
      <c r="D31" s="10" t="s">
        <v>18</v>
      </c>
      <c r="E31" s="41">
        <v>1822</v>
      </c>
      <c r="F31" s="301"/>
      <c r="G31" s="301"/>
      <c r="H31" s="304"/>
      <c r="I31" s="307"/>
      <c r="J31" s="307"/>
      <c r="K31" s="14"/>
    </row>
    <row r="32" spans="1:11" ht="12" customHeight="1">
      <c r="A32" s="298" t="s">
        <v>1654</v>
      </c>
      <c r="B32" s="299"/>
      <c r="C32" s="12">
        <v>0.25</v>
      </c>
      <c r="D32" s="10" t="s">
        <v>18</v>
      </c>
      <c r="E32" s="41">
        <v>613</v>
      </c>
      <c r="F32" s="301"/>
      <c r="G32" s="301"/>
      <c r="H32" s="304"/>
      <c r="I32" s="307"/>
      <c r="J32" s="307"/>
      <c r="K32" s="14"/>
    </row>
    <row r="33" spans="1:11" ht="12" customHeight="1">
      <c r="A33" s="298" t="s">
        <v>1654</v>
      </c>
      <c r="B33" s="299"/>
      <c r="C33" s="12">
        <v>0.25</v>
      </c>
      <c r="D33" s="10" t="s">
        <v>18</v>
      </c>
      <c r="E33" s="41">
        <v>613</v>
      </c>
      <c r="F33" s="301"/>
      <c r="G33" s="301"/>
      <c r="H33" s="304"/>
      <c r="I33" s="307"/>
      <c r="J33" s="307"/>
      <c r="K33" s="14"/>
    </row>
    <row r="34" spans="1:11" ht="12" customHeight="1">
      <c r="A34" s="298" t="s">
        <v>1654</v>
      </c>
      <c r="B34" s="299"/>
      <c r="C34" s="12">
        <v>0.25</v>
      </c>
      <c r="D34" s="10" t="s">
        <v>18</v>
      </c>
      <c r="E34" s="41">
        <v>613</v>
      </c>
      <c r="F34" s="302"/>
      <c r="G34" s="302"/>
      <c r="H34" s="305"/>
      <c r="I34" s="308"/>
      <c r="J34" s="308"/>
      <c r="K34" s="14"/>
    </row>
    <row r="35" spans="1:11" ht="6.75" customHeight="1">
      <c r="A35" s="298"/>
      <c r="B35" s="327"/>
      <c r="C35" s="327"/>
      <c r="D35" s="327"/>
      <c r="E35" s="327"/>
      <c r="F35" s="327"/>
      <c r="G35" s="327"/>
      <c r="H35" s="327"/>
      <c r="I35" s="327"/>
      <c r="J35" s="328"/>
      <c r="K35" s="14"/>
    </row>
    <row r="36" spans="1:11" ht="12.75">
      <c r="A36" s="321" t="s">
        <v>6</v>
      </c>
      <c r="B36" s="322"/>
      <c r="C36" s="322"/>
      <c r="D36" s="322"/>
      <c r="E36" s="322"/>
      <c r="F36" s="322"/>
      <c r="G36" s="322"/>
      <c r="H36" s="322"/>
      <c r="I36" s="322"/>
      <c r="J36" s="323"/>
      <c r="K36" s="14"/>
    </row>
    <row r="37" spans="1:10" s="1" customFormat="1" ht="10.5" customHeight="1">
      <c r="A37" s="295" t="s">
        <v>94</v>
      </c>
      <c r="B37" s="296"/>
      <c r="C37" s="296"/>
      <c r="D37" s="296"/>
      <c r="E37" s="296"/>
      <c r="F37" s="296"/>
      <c r="G37" s="296"/>
      <c r="H37" s="296"/>
      <c r="I37" s="296"/>
      <c r="J37" s="297"/>
    </row>
    <row r="38" spans="1:11" ht="12" customHeight="1">
      <c r="A38" s="298" t="s">
        <v>1402</v>
      </c>
      <c r="B38" s="299"/>
      <c r="C38" s="12">
        <v>2.5</v>
      </c>
      <c r="D38" s="10" t="s">
        <v>18</v>
      </c>
      <c r="E38" s="41">
        <v>5910</v>
      </c>
      <c r="F38" s="300">
        <f>SUM(E38:E40)</f>
        <v>8345</v>
      </c>
      <c r="G38" s="300">
        <f>SUM(E38:E42)</f>
        <v>9571</v>
      </c>
      <c r="H38" s="303">
        <v>20</v>
      </c>
      <c r="I38" s="306">
        <f>F38/H38</f>
        <v>417.25</v>
      </c>
      <c r="J38" s="306">
        <f>G38/H38</f>
        <v>478.55</v>
      </c>
      <c r="K38" s="14"/>
    </row>
    <row r="39" spans="1:11" ht="12" customHeight="1">
      <c r="A39" s="298" t="s">
        <v>1386</v>
      </c>
      <c r="B39" s="299"/>
      <c r="C39" s="12">
        <v>2.5</v>
      </c>
      <c r="D39" s="10" t="s">
        <v>18</v>
      </c>
      <c r="E39" s="41">
        <v>1822</v>
      </c>
      <c r="F39" s="301"/>
      <c r="G39" s="301"/>
      <c r="H39" s="304"/>
      <c r="I39" s="307"/>
      <c r="J39" s="307"/>
      <c r="K39" s="14"/>
    </row>
    <row r="40" spans="1:11" ht="12" customHeight="1">
      <c r="A40" s="298" t="s">
        <v>1656</v>
      </c>
      <c r="B40" s="299"/>
      <c r="C40" s="12">
        <v>0.25</v>
      </c>
      <c r="D40" s="10" t="s">
        <v>18</v>
      </c>
      <c r="E40" s="41">
        <v>613</v>
      </c>
      <c r="F40" s="301"/>
      <c r="G40" s="301"/>
      <c r="H40" s="304"/>
      <c r="I40" s="307"/>
      <c r="J40" s="307"/>
      <c r="K40" s="14"/>
    </row>
    <row r="41" spans="1:11" ht="12" customHeight="1">
      <c r="A41" s="298" t="s">
        <v>1654</v>
      </c>
      <c r="B41" s="299"/>
      <c r="C41" s="12">
        <v>0.25</v>
      </c>
      <c r="D41" s="10" t="s">
        <v>18</v>
      </c>
      <c r="E41" s="41">
        <v>613</v>
      </c>
      <c r="F41" s="301"/>
      <c r="G41" s="301"/>
      <c r="H41" s="304"/>
      <c r="I41" s="307"/>
      <c r="J41" s="307"/>
      <c r="K41" s="14"/>
    </row>
    <row r="42" spans="1:11" ht="12" customHeight="1">
      <c r="A42" s="298" t="s">
        <v>1654</v>
      </c>
      <c r="B42" s="299"/>
      <c r="C42" s="12">
        <v>0.25</v>
      </c>
      <c r="D42" s="10" t="s">
        <v>18</v>
      </c>
      <c r="E42" s="41">
        <v>613</v>
      </c>
      <c r="F42" s="302"/>
      <c r="G42" s="302"/>
      <c r="H42" s="305"/>
      <c r="I42" s="308"/>
      <c r="J42" s="308"/>
      <c r="K42" s="14"/>
    </row>
    <row r="43" spans="1:11" ht="6.75" customHeight="1">
      <c r="A43" s="298"/>
      <c r="B43" s="327"/>
      <c r="C43" s="327"/>
      <c r="D43" s="327"/>
      <c r="E43" s="327"/>
      <c r="F43" s="327"/>
      <c r="G43" s="327"/>
      <c r="H43" s="327"/>
      <c r="I43" s="327"/>
      <c r="J43" s="328"/>
      <c r="K43" s="14"/>
    </row>
    <row r="44" spans="1:11" ht="12.75">
      <c r="A44" s="321" t="s">
        <v>7</v>
      </c>
      <c r="B44" s="322"/>
      <c r="C44" s="322"/>
      <c r="D44" s="322"/>
      <c r="E44" s="322"/>
      <c r="F44" s="322"/>
      <c r="G44" s="322"/>
      <c r="H44" s="322"/>
      <c r="I44" s="322"/>
      <c r="J44" s="323"/>
      <c r="K44" s="14"/>
    </row>
    <row r="45" spans="1:10" s="1" customFormat="1" ht="10.5" customHeight="1">
      <c r="A45" s="338" t="s">
        <v>14</v>
      </c>
      <c r="B45" s="339"/>
      <c r="C45" s="339"/>
      <c r="D45" s="339"/>
      <c r="E45" s="339"/>
      <c r="F45" s="339"/>
      <c r="G45" s="339"/>
      <c r="H45" s="339"/>
      <c r="I45" s="339"/>
      <c r="J45" s="340"/>
    </row>
    <row r="46" spans="1:11" ht="12" customHeight="1">
      <c r="A46" s="298" t="s">
        <v>1403</v>
      </c>
      <c r="B46" s="299"/>
      <c r="C46" s="12">
        <v>5</v>
      </c>
      <c r="D46" s="10" t="s">
        <v>18</v>
      </c>
      <c r="E46" s="41">
        <v>11761</v>
      </c>
      <c r="F46" s="300">
        <f>SUM(E46:E47)</f>
        <v>13193</v>
      </c>
      <c r="G46" s="300">
        <f>SUM(E46:E48,E50)</f>
        <v>20213</v>
      </c>
      <c r="H46" s="303">
        <v>20</v>
      </c>
      <c r="I46" s="306">
        <f>F46/H46</f>
        <v>659.65</v>
      </c>
      <c r="J46" s="306">
        <f>G46/H46</f>
        <v>1010.65</v>
      </c>
      <c r="K46" s="14"/>
    </row>
    <row r="47" spans="1:11" ht="12" customHeight="1">
      <c r="A47" s="298" t="s">
        <v>1404</v>
      </c>
      <c r="B47" s="299"/>
      <c r="C47" s="20">
        <v>15</v>
      </c>
      <c r="D47" s="20" t="s">
        <v>17</v>
      </c>
      <c r="E47" s="41">
        <v>1432</v>
      </c>
      <c r="F47" s="301"/>
      <c r="G47" s="301"/>
      <c r="H47" s="304"/>
      <c r="I47" s="307"/>
      <c r="J47" s="307"/>
      <c r="K47" s="14"/>
    </row>
    <row r="48" spans="1:11" ht="12" customHeight="1">
      <c r="A48" s="298" t="s">
        <v>33</v>
      </c>
      <c r="B48" s="299"/>
      <c r="C48" s="12">
        <v>2.5</v>
      </c>
      <c r="D48" s="10" t="s">
        <v>18</v>
      </c>
      <c r="E48" s="41">
        <v>3251</v>
      </c>
      <c r="F48" s="301"/>
      <c r="G48" s="301"/>
      <c r="H48" s="304"/>
      <c r="I48" s="307"/>
      <c r="J48" s="307"/>
      <c r="K48" s="14"/>
    </row>
    <row r="49" spans="1:11" ht="12" customHeight="1">
      <c r="A49" s="316" t="s">
        <v>51</v>
      </c>
      <c r="B49" s="19" t="s">
        <v>47</v>
      </c>
      <c r="C49" s="12">
        <v>0.2</v>
      </c>
      <c r="D49" s="10" t="s">
        <v>17</v>
      </c>
      <c r="E49" s="41">
        <v>3337</v>
      </c>
      <c r="F49" s="301"/>
      <c r="G49" s="301"/>
      <c r="H49" s="304"/>
      <c r="I49" s="307"/>
      <c r="J49" s="307"/>
      <c r="K49" s="14"/>
    </row>
    <row r="50" spans="1:11" ht="12" customHeight="1">
      <c r="A50" s="318"/>
      <c r="B50" s="19" t="s">
        <v>48</v>
      </c>
      <c r="C50" s="12">
        <v>0.2</v>
      </c>
      <c r="D50" s="10" t="s">
        <v>17</v>
      </c>
      <c r="E50" s="41">
        <v>3769</v>
      </c>
      <c r="F50" s="302"/>
      <c r="G50" s="302"/>
      <c r="H50" s="305"/>
      <c r="I50" s="308"/>
      <c r="J50" s="308"/>
      <c r="K50" s="14"/>
    </row>
    <row r="51" spans="1:11" ht="6.75" customHeight="1">
      <c r="A51" s="298"/>
      <c r="B51" s="327"/>
      <c r="C51" s="327"/>
      <c r="D51" s="327"/>
      <c r="E51" s="327"/>
      <c r="F51" s="327"/>
      <c r="G51" s="327"/>
      <c r="H51" s="327"/>
      <c r="I51" s="327"/>
      <c r="J51" s="328"/>
      <c r="K51" s="14"/>
    </row>
    <row r="52" spans="1:11" ht="12.75">
      <c r="A52" s="321" t="s">
        <v>8</v>
      </c>
      <c r="B52" s="322"/>
      <c r="C52" s="322"/>
      <c r="D52" s="322"/>
      <c r="E52" s="322"/>
      <c r="F52" s="322"/>
      <c r="G52" s="322"/>
      <c r="H52" s="322"/>
      <c r="I52" s="322"/>
      <c r="J52" s="323"/>
      <c r="K52" s="14"/>
    </row>
    <row r="53" spans="1:10" s="1" customFormat="1" ht="10.5" customHeight="1">
      <c r="A53" s="295" t="s">
        <v>1337</v>
      </c>
      <c r="B53" s="296"/>
      <c r="C53" s="296"/>
      <c r="D53" s="296"/>
      <c r="E53" s="296"/>
      <c r="F53" s="296"/>
      <c r="G53" s="296"/>
      <c r="H53" s="296"/>
      <c r="I53" s="296"/>
      <c r="J53" s="297"/>
    </row>
    <row r="54" spans="1:11" ht="12" customHeight="1">
      <c r="A54" s="298" t="s">
        <v>39</v>
      </c>
      <c r="B54" s="299"/>
      <c r="C54" s="12">
        <v>2.5</v>
      </c>
      <c r="D54" s="10" t="s">
        <v>18</v>
      </c>
      <c r="E54" s="41">
        <v>4786</v>
      </c>
      <c r="F54" s="300">
        <f>SUM(E54:E57)</f>
        <v>8867</v>
      </c>
      <c r="G54" s="300">
        <f>SUM(E54:E58)</f>
        <v>12118</v>
      </c>
      <c r="H54" s="303">
        <v>15</v>
      </c>
      <c r="I54" s="306">
        <f>F54/H54</f>
        <v>591.1333333333333</v>
      </c>
      <c r="J54" s="306">
        <f>G54/H54</f>
        <v>807.8666666666667</v>
      </c>
      <c r="K54" s="14"/>
    </row>
    <row r="55" spans="1:11" ht="12" customHeight="1">
      <c r="A55" s="298" t="s">
        <v>1405</v>
      </c>
      <c r="B55" s="299"/>
      <c r="C55" s="12">
        <v>2.5</v>
      </c>
      <c r="D55" s="10" t="s">
        <v>18</v>
      </c>
      <c r="E55" s="41">
        <v>2099</v>
      </c>
      <c r="F55" s="301"/>
      <c r="G55" s="301"/>
      <c r="H55" s="304"/>
      <c r="I55" s="307"/>
      <c r="J55" s="307"/>
      <c r="K55" s="14"/>
    </row>
    <row r="56" spans="1:11" ht="12" customHeight="1">
      <c r="A56" s="298" t="s">
        <v>1406</v>
      </c>
      <c r="B56" s="299"/>
      <c r="C56" s="12">
        <v>0.25</v>
      </c>
      <c r="D56" s="10" t="s">
        <v>18</v>
      </c>
      <c r="E56" s="41">
        <v>991</v>
      </c>
      <c r="F56" s="301"/>
      <c r="G56" s="301"/>
      <c r="H56" s="304"/>
      <c r="I56" s="307"/>
      <c r="J56" s="307"/>
      <c r="K56" s="14"/>
    </row>
    <row r="57" spans="1:11" ht="12" customHeight="1">
      <c r="A57" s="298" t="s">
        <v>113</v>
      </c>
      <c r="B57" s="299"/>
      <c r="C57" s="12">
        <v>0.25</v>
      </c>
      <c r="D57" s="10" t="s">
        <v>18</v>
      </c>
      <c r="E57" s="41">
        <v>991</v>
      </c>
      <c r="F57" s="301"/>
      <c r="G57" s="301"/>
      <c r="H57" s="304"/>
      <c r="I57" s="307"/>
      <c r="J57" s="307"/>
      <c r="K57" s="14"/>
    </row>
    <row r="58" spans="1:11" ht="12" customHeight="1">
      <c r="A58" s="298" t="s">
        <v>33</v>
      </c>
      <c r="B58" s="299"/>
      <c r="C58" s="12">
        <v>2.5</v>
      </c>
      <c r="D58" s="10" t="s">
        <v>18</v>
      </c>
      <c r="E58" s="41">
        <v>3251</v>
      </c>
      <c r="F58" s="302"/>
      <c r="G58" s="302"/>
      <c r="H58" s="305"/>
      <c r="I58" s="308"/>
      <c r="J58" s="308"/>
      <c r="K58" s="14"/>
    </row>
    <row r="59" spans="1:11" ht="6.75" customHeight="1">
      <c r="A59" s="298"/>
      <c r="B59" s="327"/>
      <c r="C59" s="327"/>
      <c r="D59" s="327"/>
      <c r="E59" s="327"/>
      <c r="F59" s="327"/>
      <c r="G59" s="327"/>
      <c r="H59" s="327"/>
      <c r="I59" s="327"/>
      <c r="J59" s="328"/>
      <c r="K59" s="14"/>
    </row>
    <row r="60" spans="1:11" ht="12.75">
      <c r="A60" s="438" t="s">
        <v>40</v>
      </c>
      <c r="B60" s="439"/>
      <c r="C60" s="439"/>
      <c r="D60" s="439"/>
      <c r="E60" s="439"/>
      <c r="F60" s="439"/>
      <c r="G60" s="439"/>
      <c r="H60" s="439"/>
      <c r="I60" s="439"/>
      <c r="J60" s="440"/>
      <c r="K60" s="14"/>
    </row>
    <row r="61" spans="1:10" s="1" customFormat="1" ht="10.5" customHeight="1">
      <c r="A61" s="295" t="s">
        <v>1336</v>
      </c>
      <c r="B61" s="296"/>
      <c r="C61" s="296"/>
      <c r="D61" s="296"/>
      <c r="E61" s="296"/>
      <c r="F61" s="296"/>
      <c r="G61" s="296"/>
      <c r="H61" s="296"/>
      <c r="I61" s="296"/>
      <c r="J61" s="297"/>
    </row>
    <row r="62" spans="1:11" ht="11.25" customHeight="1">
      <c r="A62" s="298" t="s">
        <v>41</v>
      </c>
      <c r="B62" s="299"/>
      <c r="C62" s="12">
        <v>2.5</v>
      </c>
      <c r="D62" s="10" t="s">
        <v>18</v>
      </c>
      <c r="E62" s="41">
        <v>4786</v>
      </c>
      <c r="F62" s="300">
        <f>SUM(E62:E63)</f>
        <v>6885</v>
      </c>
      <c r="G62" s="300">
        <f>SUM(E62:E67)</f>
        <v>13109</v>
      </c>
      <c r="H62" s="303">
        <v>15</v>
      </c>
      <c r="I62" s="306">
        <f>F62/H62</f>
        <v>459</v>
      </c>
      <c r="J62" s="306">
        <f>G62/H62</f>
        <v>873.9333333333333</v>
      </c>
      <c r="K62" s="14"/>
    </row>
    <row r="63" spans="1:11" ht="11.25" customHeight="1">
      <c r="A63" s="298" t="s">
        <v>1407</v>
      </c>
      <c r="B63" s="299"/>
      <c r="C63" s="12">
        <v>2.5</v>
      </c>
      <c r="D63" s="10" t="s">
        <v>18</v>
      </c>
      <c r="E63" s="41">
        <v>2099</v>
      </c>
      <c r="F63" s="301"/>
      <c r="G63" s="301"/>
      <c r="H63" s="304"/>
      <c r="I63" s="307"/>
      <c r="J63" s="307"/>
      <c r="K63" s="14"/>
    </row>
    <row r="64" spans="1:11" ht="11.25" customHeight="1">
      <c r="A64" s="298" t="s">
        <v>114</v>
      </c>
      <c r="B64" s="299"/>
      <c r="C64" s="12">
        <v>0.25</v>
      </c>
      <c r="D64" s="10" t="s">
        <v>18</v>
      </c>
      <c r="E64" s="41">
        <v>991</v>
      </c>
      <c r="F64" s="301"/>
      <c r="G64" s="301"/>
      <c r="H64" s="304"/>
      <c r="I64" s="307"/>
      <c r="J64" s="307"/>
      <c r="K64" s="14"/>
    </row>
    <row r="65" spans="1:11" ht="11.25" customHeight="1">
      <c r="A65" s="298" t="s">
        <v>114</v>
      </c>
      <c r="B65" s="299"/>
      <c r="C65" s="12">
        <v>0.25</v>
      </c>
      <c r="D65" s="10" t="s">
        <v>18</v>
      </c>
      <c r="E65" s="41">
        <v>991</v>
      </c>
      <c r="F65" s="301"/>
      <c r="G65" s="301"/>
      <c r="H65" s="304"/>
      <c r="I65" s="307"/>
      <c r="J65" s="307"/>
      <c r="K65" s="14"/>
    </row>
    <row r="66" spans="1:11" ht="11.25" customHeight="1">
      <c r="A66" s="298" t="s">
        <v>114</v>
      </c>
      <c r="B66" s="299"/>
      <c r="C66" s="12">
        <v>0.25</v>
      </c>
      <c r="D66" s="10" t="s">
        <v>18</v>
      </c>
      <c r="E66" s="41">
        <v>991</v>
      </c>
      <c r="F66" s="301"/>
      <c r="G66" s="301"/>
      <c r="H66" s="304"/>
      <c r="I66" s="307"/>
      <c r="J66" s="307"/>
      <c r="K66" s="14"/>
    </row>
    <row r="67" spans="1:11" ht="11.25" customHeight="1">
      <c r="A67" s="298" t="s">
        <v>33</v>
      </c>
      <c r="B67" s="328"/>
      <c r="C67" s="12">
        <v>2.5</v>
      </c>
      <c r="D67" s="10" t="s">
        <v>18</v>
      </c>
      <c r="E67" s="41">
        <v>3251</v>
      </c>
      <c r="F67" s="302"/>
      <c r="G67" s="302"/>
      <c r="H67" s="305"/>
      <c r="I67" s="308"/>
      <c r="J67" s="308"/>
      <c r="K67" s="14"/>
    </row>
    <row r="68" spans="1:11" ht="12.75">
      <c r="A68" s="321" t="s">
        <v>9</v>
      </c>
      <c r="B68" s="322"/>
      <c r="C68" s="322"/>
      <c r="D68" s="322"/>
      <c r="E68" s="322"/>
      <c r="F68" s="322"/>
      <c r="G68" s="322"/>
      <c r="H68" s="322"/>
      <c r="I68" s="322"/>
      <c r="J68" s="323"/>
      <c r="K68" s="14"/>
    </row>
    <row r="69" spans="1:10" s="1" customFormat="1" ht="10.5" customHeight="1">
      <c r="A69" s="295" t="s">
        <v>1338</v>
      </c>
      <c r="B69" s="296"/>
      <c r="C69" s="296"/>
      <c r="D69" s="296"/>
      <c r="E69" s="296"/>
      <c r="F69" s="296"/>
      <c r="G69" s="296"/>
      <c r="H69" s="296"/>
      <c r="I69" s="296"/>
      <c r="J69" s="297"/>
    </row>
    <row r="70" spans="1:11" ht="12" customHeight="1">
      <c r="A70" s="298" t="s">
        <v>117</v>
      </c>
      <c r="B70" s="299"/>
      <c r="C70" s="12">
        <v>8</v>
      </c>
      <c r="D70" s="10" t="s">
        <v>17</v>
      </c>
      <c r="E70" s="41">
        <v>1848</v>
      </c>
      <c r="F70" s="300">
        <f>SUM(E70:E73)</f>
        <v>5046</v>
      </c>
      <c r="G70" s="300">
        <f>SUM(E70:E72,E74)</f>
        <v>5140</v>
      </c>
      <c r="H70" s="303">
        <v>4</v>
      </c>
      <c r="I70" s="306">
        <f>F70/H70</f>
        <v>1261.5</v>
      </c>
      <c r="J70" s="306">
        <f>G70/H70</f>
        <v>1285</v>
      </c>
      <c r="K70" s="14"/>
    </row>
    <row r="71" spans="1:11" ht="12" customHeight="1">
      <c r="A71" s="298" t="s">
        <v>1408</v>
      </c>
      <c r="B71" s="299"/>
      <c r="C71" s="12">
        <v>2.5</v>
      </c>
      <c r="D71" s="10" t="s">
        <v>18</v>
      </c>
      <c r="E71" s="41">
        <v>1822</v>
      </c>
      <c r="F71" s="301"/>
      <c r="G71" s="301"/>
      <c r="H71" s="304"/>
      <c r="I71" s="307"/>
      <c r="J71" s="307"/>
      <c r="K71" s="14"/>
    </row>
    <row r="72" spans="1:11" ht="12" customHeight="1">
      <c r="A72" s="298" t="s">
        <v>24</v>
      </c>
      <c r="B72" s="299"/>
      <c r="C72" s="12">
        <v>1</v>
      </c>
      <c r="D72" s="10" t="s">
        <v>18</v>
      </c>
      <c r="E72" s="41">
        <v>1191</v>
      </c>
      <c r="F72" s="301"/>
      <c r="G72" s="301"/>
      <c r="H72" s="304"/>
      <c r="I72" s="307"/>
      <c r="J72" s="307"/>
      <c r="K72" s="14"/>
    </row>
    <row r="73" spans="1:11" ht="12" customHeight="1">
      <c r="A73" s="316" t="s">
        <v>65</v>
      </c>
      <c r="B73" s="28" t="s">
        <v>55</v>
      </c>
      <c r="C73" s="12">
        <v>0.25</v>
      </c>
      <c r="D73" s="10" t="s">
        <v>18</v>
      </c>
      <c r="E73" s="41">
        <v>185</v>
      </c>
      <c r="F73" s="301"/>
      <c r="G73" s="301"/>
      <c r="H73" s="304"/>
      <c r="I73" s="307"/>
      <c r="J73" s="307"/>
      <c r="K73" s="14"/>
    </row>
    <row r="74" spans="1:11" ht="12" customHeight="1">
      <c r="A74" s="437"/>
      <c r="B74" s="28" t="s">
        <v>54</v>
      </c>
      <c r="C74" s="12">
        <v>0.25</v>
      </c>
      <c r="D74" s="10" t="s">
        <v>18</v>
      </c>
      <c r="E74" s="41">
        <v>279</v>
      </c>
      <c r="F74" s="302"/>
      <c r="G74" s="302"/>
      <c r="H74" s="305"/>
      <c r="I74" s="308"/>
      <c r="J74" s="308"/>
      <c r="K74" s="14"/>
    </row>
    <row r="75" spans="1:11" ht="6.75" customHeight="1">
      <c r="A75" s="298"/>
      <c r="B75" s="327"/>
      <c r="C75" s="327"/>
      <c r="D75" s="327"/>
      <c r="E75" s="327"/>
      <c r="F75" s="327"/>
      <c r="G75" s="327"/>
      <c r="H75" s="327"/>
      <c r="I75" s="327"/>
      <c r="J75" s="328"/>
      <c r="K75" s="14"/>
    </row>
    <row r="76" spans="1:11" ht="12.75">
      <c r="A76" s="321" t="s">
        <v>89</v>
      </c>
      <c r="B76" s="322"/>
      <c r="C76" s="322"/>
      <c r="D76" s="322"/>
      <c r="E76" s="322"/>
      <c r="F76" s="322"/>
      <c r="G76" s="322"/>
      <c r="H76" s="322"/>
      <c r="I76" s="322"/>
      <c r="J76" s="323"/>
      <c r="K76" s="14"/>
    </row>
    <row r="77" spans="1:10" s="1" customFormat="1" ht="10.5" customHeight="1">
      <c r="A77" s="338" t="s">
        <v>16</v>
      </c>
      <c r="B77" s="339"/>
      <c r="C77" s="339"/>
      <c r="D77" s="339"/>
      <c r="E77" s="339"/>
      <c r="F77" s="339"/>
      <c r="G77" s="339"/>
      <c r="H77" s="339"/>
      <c r="I77" s="339"/>
      <c r="J77" s="340"/>
    </row>
    <row r="78" spans="1:11" ht="12" customHeight="1">
      <c r="A78" s="298" t="s">
        <v>119</v>
      </c>
      <c r="B78" s="299"/>
      <c r="C78" s="12">
        <v>2.5</v>
      </c>
      <c r="D78" s="10" t="s">
        <v>18</v>
      </c>
      <c r="E78" s="41">
        <v>4792</v>
      </c>
      <c r="F78" s="300">
        <f>SUM(E78:E79)</f>
        <v>6614</v>
      </c>
      <c r="G78" s="300">
        <f>SUM(E78:E80)</f>
        <v>7605</v>
      </c>
      <c r="H78" s="303">
        <v>8</v>
      </c>
      <c r="I78" s="306">
        <f>F78/H78</f>
        <v>826.75</v>
      </c>
      <c r="J78" s="306">
        <f>G78/H78</f>
        <v>950.625</v>
      </c>
      <c r="K78" s="14"/>
    </row>
    <row r="79" spans="1:11" ht="12" customHeight="1">
      <c r="A79" s="298" t="s">
        <v>1378</v>
      </c>
      <c r="B79" s="299"/>
      <c r="C79" s="20">
        <v>2.5</v>
      </c>
      <c r="D79" s="20" t="s">
        <v>18</v>
      </c>
      <c r="E79" s="41">
        <v>1822</v>
      </c>
      <c r="F79" s="301"/>
      <c r="G79" s="301"/>
      <c r="H79" s="304"/>
      <c r="I79" s="307"/>
      <c r="J79" s="307"/>
      <c r="K79" s="14"/>
    </row>
    <row r="80" spans="1:11" ht="12" customHeight="1">
      <c r="A80" s="298" t="s">
        <v>114</v>
      </c>
      <c r="B80" s="299"/>
      <c r="C80" s="12">
        <v>0.25</v>
      </c>
      <c r="D80" s="10" t="s">
        <v>18</v>
      </c>
      <c r="E80" s="41">
        <v>991</v>
      </c>
      <c r="F80" s="302"/>
      <c r="G80" s="302"/>
      <c r="H80" s="305"/>
      <c r="I80" s="308"/>
      <c r="J80" s="308"/>
      <c r="K80" s="14"/>
    </row>
    <row r="81" spans="1:11" ht="6.75" customHeight="1">
      <c r="A81" s="298"/>
      <c r="B81" s="327"/>
      <c r="C81" s="327"/>
      <c r="D81" s="327"/>
      <c r="E81" s="327"/>
      <c r="F81" s="327"/>
      <c r="G81" s="327"/>
      <c r="H81" s="327"/>
      <c r="I81" s="327"/>
      <c r="J81" s="328"/>
      <c r="K81" s="14"/>
    </row>
    <row r="82" spans="1:11" ht="12.75">
      <c r="A82" s="313" t="s">
        <v>90</v>
      </c>
      <c r="B82" s="314"/>
      <c r="C82" s="314"/>
      <c r="D82" s="314"/>
      <c r="E82" s="314"/>
      <c r="F82" s="314"/>
      <c r="G82" s="314"/>
      <c r="H82" s="314"/>
      <c r="I82" s="314"/>
      <c r="J82" s="315"/>
      <c r="K82" s="14"/>
    </row>
    <row r="83" spans="1:11" ht="12" customHeight="1">
      <c r="A83" s="298" t="s">
        <v>119</v>
      </c>
      <c r="B83" s="299"/>
      <c r="C83" s="12">
        <v>2.5</v>
      </c>
      <c r="D83" s="10" t="s">
        <v>18</v>
      </c>
      <c r="E83" s="41">
        <v>4792</v>
      </c>
      <c r="F83" s="300">
        <f>SUM(E83:E86)</f>
        <v>8596</v>
      </c>
      <c r="G83" s="300">
        <f>SUM(F83:F85)</f>
        <v>8596</v>
      </c>
      <c r="H83" s="303">
        <v>8</v>
      </c>
      <c r="I83" s="306">
        <f>F83/H83</f>
        <v>1074.5</v>
      </c>
      <c r="J83" s="306">
        <f>G83/H83</f>
        <v>1074.5</v>
      </c>
      <c r="K83" s="14"/>
    </row>
    <row r="84" spans="1:11" ht="12" customHeight="1">
      <c r="A84" s="298" t="s">
        <v>1386</v>
      </c>
      <c r="B84" s="299"/>
      <c r="C84" s="12">
        <v>2.5</v>
      </c>
      <c r="D84" s="10" t="s">
        <v>18</v>
      </c>
      <c r="E84" s="41">
        <v>1822</v>
      </c>
      <c r="F84" s="301"/>
      <c r="G84" s="301"/>
      <c r="H84" s="304"/>
      <c r="I84" s="307"/>
      <c r="J84" s="307"/>
      <c r="K84" s="14"/>
    </row>
    <row r="85" spans="1:11" ht="12" customHeight="1">
      <c r="A85" s="298" t="s">
        <v>1409</v>
      </c>
      <c r="B85" s="299"/>
      <c r="C85" s="12">
        <v>0.25</v>
      </c>
      <c r="D85" s="10" t="s">
        <v>18</v>
      </c>
      <c r="E85" s="41">
        <v>991</v>
      </c>
      <c r="F85" s="301"/>
      <c r="G85" s="301"/>
      <c r="H85" s="304"/>
      <c r="I85" s="307"/>
      <c r="J85" s="307"/>
      <c r="K85" s="14"/>
    </row>
    <row r="86" spans="1:11" ht="12" customHeight="1">
      <c r="A86" s="298" t="s">
        <v>113</v>
      </c>
      <c r="B86" s="299"/>
      <c r="C86" s="12">
        <v>0.25</v>
      </c>
      <c r="D86" s="10" t="s">
        <v>18</v>
      </c>
      <c r="E86" s="41">
        <v>991</v>
      </c>
      <c r="F86" s="302"/>
      <c r="G86" s="302"/>
      <c r="H86" s="305"/>
      <c r="I86" s="308"/>
      <c r="J86" s="308"/>
      <c r="K86" s="14"/>
    </row>
    <row r="87" spans="1:11" ht="6.75" customHeight="1">
      <c r="A87" s="298"/>
      <c r="B87" s="327"/>
      <c r="C87" s="327"/>
      <c r="D87" s="327"/>
      <c r="E87" s="327"/>
      <c r="F87" s="327"/>
      <c r="G87" s="327"/>
      <c r="H87" s="327"/>
      <c r="I87" s="327"/>
      <c r="J87" s="328"/>
      <c r="K87" s="14"/>
    </row>
    <row r="88" spans="1:11" ht="12.75">
      <c r="A88" s="321" t="s">
        <v>91</v>
      </c>
      <c r="B88" s="322"/>
      <c r="C88" s="322"/>
      <c r="D88" s="322"/>
      <c r="E88" s="322"/>
      <c r="F88" s="322"/>
      <c r="G88" s="322"/>
      <c r="H88" s="322"/>
      <c r="I88" s="322"/>
      <c r="J88" s="323"/>
      <c r="K88" s="14"/>
    </row>
    <row r="89" spans="1:11" ht="12" customHeight="1">
      <c r="A89" s="298" t="s">
        <v>1410</v>
      </c>
      <c r="B89" s="299"/>
      <c r="C89" s="12">
        <v>2.5</v>
      </c>
      <c r="D89" s="10" t="s">
        <v>18</v>
      </c>
      <c r="E89" s="41">
        <v>5082</v>
      </c>
      <c r="F89" s="300">
        <f>SUM(E89:E90)</f>
        <v>6904</v>
      </c>
      <c r="G89" s="300">
        <f>SUM(E89:E91)</f>
        <v>7895</v>
      </c>
      <c r="H89" s="303">
        <v>15</v>
      </c>
      <c r="I89" s="306">
        <f>F89/H89</f>
        <v>460.26666666666665</v>
      </c>
      <c r="J89" s="306">
        <f>G89/H89</f>
        <v>526.3333333333334</v>
      </c>
      <c r="K89" s="14"/>
    </row>
    <row r="90" spans="1:11" ht="12" customHeight="1">
      <c r="A90" s="298" t="s">
        <v>1378</v>
      </c>
      <c r="B90" s="299"/>
      <c r="C90" s="20">
        <v>2.5</v>
      </c>
      <c r="D90" s="20" t="s">
        <v>18</v>
      </c>
      <c r="E90" s="41">
        <v>1822</v>
      </c>
      <c r="F90" s="301"/>
      <c r="G90" s="301"/>
      <c r="H90" s="304"/>
      <c r="I90" s="307"/>
      <c r="J90" s="307"/>
      <c r="K90" s="14"/>
    </row>
    <row r="91" spans="1:11" ht="12" customHeight="1">
      <c r="A91" s="298" t="s">
        <v>114</v>
      </c>
      <c r="B91" s="299"/>
      <c r="C91" s="12">
        <v>0.25</v>
      </c>
      <c r="D91" s="10" t="s">
        <v>18</v>
      </c>
      <c r="E91" s="41">
        <v>991</v>
      </c>
      <c r="F91" s="302"/>
      <c r="G91" s="302"/>
      <c r="H91" s="305"/>
      <c r="I91" s="308"/>
      <c r="J91" s="308"/>
      <c r="K91" s="14"/>
    </row>
    <row r="92" spans="1:11" ht="6.75" customHeight="1">
      <c r="A92" s="298"/>
      <c r="B92" s="327"/>
      <c r="C92" s="327"/>
      <c r="D92" s="327"/>
      <c r="E92" s="327"/>
      <c r="F92" s="327"/>
      <c r="G92" s="327"/>
      <c r="H92" s="327"/>
      <c r="I92" s="327"/>
      <c r="J92" s="328"/>
      <c r="K92" s="14"/>
    </row>
    <row r="93" spans="1:11" ht="12.75">
      <c r="A93" s="313" t="s">
        <v>92</v>
      </c>
      <c r="B93" s="314"/>
      <c r="C93" s="314"/>
      <c r="D93" s="314"/>
      <c r="E93" s="314"/>
      <c r="F93" s="314"/>
      <c r="G93" s="314"/>
      <c r="H93" s="314"/>
      <c r="I93" s="314"/>
      <c r="J93" s="315"/>
      <c r="K93" s="14"/>
    </row>
    <row r="94" spans="1:11" ht="12" customHeight="1">
      <c r="A94" s="298" t="s">
        <v>1411</v>
      </c>
      <c r="B94" s="299"/>
      <c r="C94" s="12">
        <v>2.5</v>
      </c>
      <c r="D94" s="10" t="s">
        <v>18</v>
      </c>
      <c r="E94" s="41">
        <v>5082</v>
      </c>
      <c r="F94" s="300">
        <f>SUM(E94:E95)</f>
        <v>6904</v>
      </c>
      <c r="G94" s="300">
        <f>SUM(E94:E96)</f>
        <v>7895</v>
      </c>
      <c r="H94" s="303">
        <v>15</v>
      </c>
      <c r="I94" s="306">
        <f>F94/H94</f>
        <v>460.26666666666665</v>
      </c>
      <c r="J94" s="306">
        <f>G94/H94</f>
        <v>526.3333333333334</v>
      </c>
      <c r="K94" s="14"/>
    </row>
    <row r="95" spans="1:11" ht="12" customHeight="1">
      <c r="A95" s="298" t="s">
        <v>1378</v>
      </c>
      <c r="B95" s="299"/>
      <c r="C95" s="12">
        <v>2.5</v>
      </c>
      <c r="D95" s="10" t="s">
        <v>18</v>
      </c>
      <c r="E95" s="41">
        <v>1822</v>
      </c>
      <c r="F95" s="301"/>
      <c r="G95" s="301"/>
      <c r="H95" s="304"/>
      <c r="I95" s="307"/>
      <c r="J95" s="307"/>
      <c r="K95" s="14"/>
    </row>
    <row r="96" spans="1:11" ht="12" customHeight="1">
      <c r="A96" s="298" t="s">
        <v>114</v>
      </c>
      <c r="B96" s="299"/>
      <c r="C96" s="12">
        <v>0.25</v>
      </c>
      <c r="D96" s="10" t="s">
        <v>18</v>
      </c>
      <c r="E96" s="41">
        <v>991</v>
      </c>
      <c r="F96" s="302"/>
      <c r="G96" s="302"/>
      <c r="H96" s="305"/>
      <c r="I96" s="308"/>
      <c r="J96" s="308"/>
      <c r="K96" s="14"/>
    </row>
    <row r="97" spans="1:14" ht="6.75" customHeight="1">
      <c r="A97" s="298"/>
      <c r="B97" s="327"/>
      <c r="C97" s="327"/>
      <c r="D97" s="327"/>
      <c r="E97" s="327"/>
      <c r="F97" s="327"/>
      <c r="G97" s="327"/>
      <c r="H97" s="327"/>
      <c r="I97" s="327"/>
      <c r="J97" s="328"/>
      <c r="K97" s="14"/>
      <c r="L97" s="38"/>
      <c r="M97" s="38"/>
      <c r="N97" s="38"/>
    </row>
    <row r="98" spans="1:14" ht="12.75">
      <c r="A98" s="321" t="s">
        <v>1369</v>
      </c>
      <c r="B98" s="322"/>
      <c r="C98" s="322"/>
      <c r="D98" s="322"/>
      <c r="E98" s="322"/>
      <c r="F98" s="322"/>
      <c r="G98" s="322"/>
      <c r="H98" s="322"/>
      <c r="I98" s="322"/>
      <c r="J98" s="323"/>
      <c r="K98" s="14"/>
      <c r="L98" s="38"/>
      <c r="M98" s="38"/>
      <c r="N98" s="38"/>
    </row>
    <row r="99" spans="1:14" s="1" customFormat="1" ht="12" customHeight="1">
      <c r="A99" s="338" t="s">
        <v>1498</v>
      </c>
      <c r="B99" s="339"/>
      <c r="C99" s="339"/>
      <c r="D99" s="339"/>
      <c r="E99" s="339"/>
      <c r="F99" s="339"/>
      <c r="G99" s="339"/>
      <c r="H99" s="339"/>
      <c r="I99" s="339"/>
      <c r="J99" s="340"/>
      <c r="L99" s="7"/>
      <c r="M99" s="7"/>
      <c r="N99" s="7"/>
    </row>
    <row r="100" spans="1:14" ht="10.5" customHeight="1">
      <c r="A100" s="319" t="s">
        <v>1412</v>
      </c>
      <c r="B100" s="320"/>
      <c r="C100" s="12">
        <v>2.5</v>
      </c>
      <c r="D100" s="10" t="s">
        <v>18</v>
      </c>
      <c r="E100" s="41">
        <v>10450</v>
      </c>
      <c r="F100" s="355">
        <f>SUM(E100:E102)</f>
        <v>13263</v>
      </c>
      <c r="G100" s="300">
        <f>SUM(E100:E102)</f>
        <v>13263</v>
      </c>
      <c r="H100" s="303">
        <v>15</v>
      </c>
      <c r="I100" s="306">
        <f>F100/H100</f>
        <v>884.2</v>
      </c>
      <c r="J100" s="306">
        <f>G100/H100</f>
        <v>884.2</v>
      </c>
      <c r="K100" s="14"/>
      <c r="L100" s="38"/>
      <c r="M100" s="38"/>
      <c r="N100" s="38"/>
    </row>
    <row r="101" spans="1:14" ht="10.5" customHeight="1">
      <c r="A101" s="298" t="s">
        <v>1378</v>
      </c>
      <c r="B101" s="299"/>
      <c r="C101" s="12">
        <v>2.5</v>
      </c>
      <c r="D101" s="10" t="s">
        <v>18</v>
      </c>
      <c r="E101" s="41">
        <v>1822</v>
      </c>
      <c r="F101" s="356"/>
      <c r="G101" s="356"/>
      <c r="H101" s="357"/>
      <c r="I101" s="353"/>
      <c r="J101" s="353"/>
      <c r="K101" s="14"/>
      <c r="L101" s="38"/>
      <c r="M101" s="38"/>
      <c r="N101" s="38"/>
    </row>
    <row r="102" spans="1:14" ht="10.5" customHeight="1">
      <c r="A102" s="298" t="s">
        <v>113</v>
      </c>
      <c r="B102" s="299"/>
      <c r="C102" s="12">
        <v>0.25</v>
      </c>
      <c r="D102" s="10" t="s">
        <v>18</v>
      </c>
      <c r="E102" s="41">
        <v>991</v>
      </c>
      <c r="F102" s="356"/>
      <c r="G102" s="356"/>
      <c r="H102" s="357"/>
      <c r="I102" s="353"/>
      <c r="J102" s="353"/>
      <c r="K102" s="14"/>
      <c r="L102" s="34"/>
      <c r="M102" s="34"/>
      <c r="N102" s="38"/>
    </row>
    <row r="103" spans="1:11" ht="6.75" customHeight="1">
      <c r="A103" s="298"/>
      <c r="B103" s="327"/>
      <c r="C103" s="327"/>
      <c r="D103" s="327"/>
      <c r="E103" s="327"/>
      <c r="F103" s="327"/>
      <c r="G103" s="327"/>
      <c r="H103" s="327"/>
      <c r="I103" s="327"/>
      <c r="J103" s="328"/>
      <c r="K103" s="14"/>
    </row>
    <row r="104" spans="1:14" ht="12.75">
      <c r="A104" s="321" t="s">
        <v>1453</v>
      </c>
      <c r="B104" s="322"/>
      <c r="C104" s="322"/>
      <c r="D104" s="322"/>
      <c r="E104" s="322"/>
      <c r="F104" s="322"/>
      <c r="G104" s="322"/>
      <c r="H104" s="322"/>
      <c r="I104" s="322"/>
      <c r="J104" s="323"/>
      <c r="K104" s="14"/>
      <c r="L104" s="38"/>
      <c r="M104" s="38"/>
      <c r="N104" s="38"/>
    </row>
    <row r="105" spans="1:14" s="1" customFormat="1" ht="9" customHeight="1">
      <c r="A105" s="338" t="s">
        <v>1452</v>
      </c>
      <c r="B105" s="339"/>
      <c r="C105" s="339"/>
      <c r="D105" s="339"/>
      <c r="E105" s="339"/>
      <c r="F105" s="339"/>
      <c r="G105" s="339"/>
      <c r="H105" s="339"/>
      <c r="I105" s="339"/>
      <c r="J105" s="340"/>
      <c r="L105" s="7"/>
      <c r="M105" s="7"/>
      <c r="N105" s="7"/>
    </row>
    <row r="106" spans="1:14" ht="10.5" customHeight="1">
      <c r="A106" s="319" t="s">
        <v>1455</v>
      </c>
      <c r="B106" s="320"/>
      <c r="C106" s="12">
        <v>2.5</v>
      </c>
      <c r="D106" s="10" t="s">
        <v>18</v>
      </c>
      <c r="E106" s="41">
        <v>9841</v>
      </c>
      <c r="F106" s="355">
        <f>SUM(E106:E109)</f>
        <v>13922</v>
      </c>
      <c r="G106" s="300">
        <f>SUM(E106:E109)</f>
        <v>13922</v>
      </c>
      <c r="H106" s="303">
        <v>15</v>
      </c>
      <c r="I106" s="306">
        <f>F106/H106</f>
        <v>928.1333333333333</v>
      </c>
      <c r="J106" s="306">
        <f>G106/H106</f>
        <v>928.1333333333333</v>
      </c>
      <c r="K106" s="14"/>
      <c r="L106" s="38"/>
      <c r="M106" s="38"/>
      <c r="N106" s="38"/>
    </row>
    <row r="107" spans="1:14" ht="10.5" customHeight="1">
      <c r="A107" s="298" t="s">
        <v>1405</v>
      </c>
      <c r="B107" s="299"/>
      <c r="C107" s="12">
        <v>2.5</v>
      </c>
      <c r="D107" s="10" t="s">
        <v>18</v>
      </c>
      <c r="E107" s="41">
        <v>2099</v>
      </c>
      <c r="F107" s="356"/>
      <c r="G107" s="356"/>
      <c r="H107" s="357"/>
      <c r="I107" s="353"/>
      <c r="J107" s="353"/>
      <c r="K107" s="14"/>
      <c r="L107" s="38"/>
      <c r="M107" s="38"/>
      <c r="N107" s="38"/>
    </row>
    <row r="108" spans="1:14" ht="10.5" customHeight="1">
      <c r="A108" s="298" t="s">
        <v>1406</v>
      </c>
      <c r="B108" s="299"/>
      <c r="C108" s="12">
        <v>0.25</v>
      </c>
      <c r="D108" s="10" t="s">
        <v>18</v>
      </c>
      <c r="E108" s="41">
        <v>991</v>
      </c>
      <c r="F108" s="356"/>
      <c r="G108" s="356"/>
      <c r="H108" s="357"/>
      <c r="I108" s="353"/>
      <c r="J108" s="353"/>
      <c r="K108" s="14"/>
      <c r="L108" s="34"/>
      <c r="M108" s="34"/>
      <c r="N108" s="38"/>
    </row>
    <row r="109" spans="1:14" ht="10.5" customHeight="1">
      <c r="A109" s="298" t="s">
        <v>113</v>
      </c>
      <c r="B109" s="299"/>
      <c r="C109" s="12">
        <v>0.25</v>
      </c>
      <c r="D109" s="10" t="s">
        <v>18</v>
      </c>
      <c r="E109" s="41">
        <v>991</v>
      </c>
      <c r="F109" s="356"/>
      <c r="G109" s="356"/>
      <c r="H109" s="357"/>
      <c r="I109" s="353"/>
      <c r="J109" s="353"/>
      <c r="K109" s="14"/>
      <c r="L109" s="34"/>
      <c r="M109" s="34"/>
      <c r="N109" s="38"/>
    </row>
    <row r="110" spans="1:11" ht="6.75" customHeight="1">
      <c r="A110" s="298"/>
      <c r="B110" s="327"/>
      <c r="C110" s="327"/>
      <c r="D110" s="327"/>
      <c r="E110" s="327"/>
      <c r="F110" s="327"/>
      <c r="G110" s="327"/>
      <c r="H110" s="327"/>
      <c r="I110" s="327"/>
      <c r="J110" s="328"/>
      <c r="K110" s="14"/>
    </row>
    <row r="111" spans="1:14" ht="12.75">
      <c r="A111" s="321" t="s">
        <v>1454</v>
      </c>
      <c r="B111" s="322"/>
      <c r="C111" s="322"/>
      <c r="D111" s="322"/>
      <c r="E111" s="322"/>
      <c r="F111" s="322"/>
      <c r="G111" s="322"/>
      <c r="H111" s="322"/>
      <c r="I111" s="322"/>
      <c r="J111" s="323"/>
      <c r="K111" s="14"/>
      <c r="L111" s="38"/>
      <c r="M111" s="38"/>
      <c r="N111" s="38"/>
    </row>
    <row r="112" spans="1:14" ht="10.5" customHeight="1">
      <c r="A112" s="319" t="s">
        <v>1456</v>
      </c>
      <c r="B112" s="320"/>
      <c r="C112" s="12">
        <v>2.5</v>
      </c>
      <c r="D112" s="10" t="s">
        <v>18</v>
      </c>
      <c r="E112" s="41">
        <v>9841</v>
      </c>
      <c r="F112" s="355">
        <f>SUM(E112:E114)</f>
        <v>12931</v>
      </c>
      <c r="G112" s="300">
        <f>SUM(E112:E114)</f>
        <v>12931</v>
      </c>
      <c r="H112" s="303">
        <v>15</v>
      </c>
      <c r="I112" s="306">
        <f>F112/H112</f>
        <v>862.0666666666667</v>
      </c>
      <c r="J112" s="306">
        <f>G112/H112</f>
        <v>862.0666666666667</v>
      </c>
      <c r="K112" s="14"/>
      <c r="L112" s="38"/>
      <c r="M112" s="38"/>
      <c r="N112" s="38"/>
    </row>
    <row r="113" spans="1:14" ht="10.5" customHeight="1">
      <c r="A113" s="298" t="s">
        <v>1407</v>
      </c>
      <c r="B113" s="299"/>
      <c r="C113" s="12">
        <v>2.5</v>
      </c>
      <c r="D113" s="10" t="s">
        <v>18</v>
      </c>
      <c r="E113" s="41">
        <v>2099</v>
      </c>
      <c r="F113" s="356"/>
      <c r="G113" s="356"/>
      <c r="H113" s="357"/>
      <c r="I113" s="353"/>
      <c r="J113" s="353"/>
      <c r="K113" s="14"/>
      <c r="L113" s="38"/>
      <c r="M113" s="38"/>
      <c r="N113" s="38"/>
    </row>
    <row r="114" spans="1:14" ht="10.5" customHeight="1">
      <c r="A114" s="298" t="s">
        <v>113</v>
      </c>
      <c r="B114" s="299"/>
      <c r="C114" s="12">
        <v>0.25</v>
      </c>
      <c r="D114" s="10" t="s">
        <v>18</v>
      </c>
      <c r="E114" s="41">
        <v>991</v>
      </c>
      <c r="F114" s="356"/>
      <c r="G114" s="356"/>
      <c r="H114" s="357"/>
      <c r="I114" s="353"/>
      <c r="J114" s="353"/>
      <c r="K114" s="14"/>
      <c r="L114" s="34"/>
      <c r="M114" s="34"/>
      <c r="N114" s="38"/>
    </row>
    <row r="115" spans="1:11" ht="6.75" customHeight="1">
      <c r="A115" s="298"/>
      <c r="B115" s="327"/>
      <c r="C115" s="327"/>
      <c r="D115" s="327"/>
      <c r="E115" s="327"/>
      <c r="F115" s="327"/>
      <c r="G115" s="327"/>
      <c r="H115" s="327"/>
      <c r="I115" s="327"/>
      <c r="J115" s="328"/>
      <c r="K115" s="14"/>
    </row>
    <row r="116" spans="1:10" s="1" customFormat="1" ht="12.75" customHeight="1">
      <c r="A116" s="434" t="s">
        <v>26</v>
      </c>
      <c r="B116" s="435"/>
      <c r="C116" s="435"/>
      <c r="D116" s="435"/>
      <c r="E116" s="435"/>
      <c r="F116" s="435"/>
      <c r="G116" s="435"/>
      <c r="H116" s="435"/>
      <c r="I116" s="435"/>
      <c r="J116" s="436"/>
    </row>
    <row r="117" spans="1:10" s="1" customFormat="1" ht="12" customHeight="1">
      <c r="A117" s="295" t="s">
        <v>129</v>
      </c>
      <c r="B117" s="296"/>
      <c r="C117" s="296"/>
      <c r="D117" s="296"/>
      <c r="E117" s="296"/>
      <c r="F117" s="296"/>
      <c r="G117" s="296"/>
      <c r="H117" s="296"/>
      <c r="I117" s="296"/>
      <c r="J117" s="297"/>
    </row>
    <row r="118" spans="1:10" s="1" customFormat="1" ht="9.75" customHeight="1">
      <c r="A118" s="397"/>
      <c r="B118" s="296"/>
      <c r="C118" s="296"/>
      <c r="D118" s="296"/>
      <c r="E118" s="296"/>
      <c r="F118" s="296"/>
      <c r="G118" s="296"/>
      <c r="H118" s="296"/>
      <c r="I118" s="296"/>
      <c r="J118" s="297"/>
    </row>
    <row r="119" spans="1:10" s="7" customFormat="1" ht="12" customHeight="1">
      <c r="A119" s="295"/>
      <c r="B119" s="430"/>
      <c r="C119" s="431" t="s">
        <v>30</v>
      </c>
      <c r="D119" s="432"/>
      <c r="E119" s="432"/>
      <c r="F119" s="432"/>
      <c r="G119" s="432"/>
      <c r="H119" s="432"/>
      <c r="I119" s="433"/>
      <c r="J119" s="433"/>
    </row>
    <row r="120" spans="1:10" s="7" customFormat="1" ht="12" customHeight="1">
      <c r="A120" s="295"/>
      <c r="B120" s="430"/>
      <c r="C120" s="431" t="s">
        <v>27</v>
      </c>
      <c r="D120" s="432"/>
      <c r="E120" s="432"/>
      <c r="F120" s="432"/>
      <c r="G120" s="432"/>
      <c r="H120" s="432"/>
      <c r="I120" s="433"/>
      <c r="J120" s="433"/>
    </row>
    <row r="121" spans="1:10" s="7" customFormat="1" ht="12" customHeight="1">
      <c r="A121" s="213"/>
      <c r="B121" s="214"/>
      <c r="C121" s="431" t="s">
        <v>29</v>
      </c>
      <c r="D121" s="432"/>
      <c r="E121" s="432"/>
      <c r="F121" s="432"/>
      <c r="G121" s="432"/>
      <c r="H121" s="432"/>
      <c r="I121" s="433"/>
      <c r="J121" s="433"/>
    </row>
    <row r="122" spans="1:10" s="7" customFormat="1" ht="12" customHeight="1">
      <c r="A122" s="215"/>
      <c r="B122" s="216"/>
      <c r="C122" s="431" t="s">
        <v>28</v>
      </c>
      <c r="D122" s="432"/>
      <c r="E122" s="432"/>
      <c r="F122" s="432"/>
      <c r="G122" s="432"/>
      <c r="H122" s="432"/>
      <c r="I122" s="432"/>
      <c r="J122" s="433"/>
    </row>
    <row r="123" spans="1:13" ht="12" customHeight="1">
      <c r="A123" s="363" t="s">
        <v>101</v>
      </c>
      <c r="B123" s="364"/>
      <c r="C123" s="12">
        <v>5</v>
      </c>
      <c r="D123" s="10" t="s">
        <v>18</v>
      </c>
      <c r="E123" s="41">
        <v>4514</v>
      </c>
      <c r="F123" s="41">
        <v>4514</v>
      </c>
      <c r="G123" s="41">
        <v>4514</v>
      </c>
      <c r="H123" s="26">
        <v>16</v>
      </c>
      <c r="I123" s="47">
        <f aca="true" t="shared" si="0" ref="I123:I130">F123/H123</f>
        <v>282.125</v>
      </c>
      <c r="J123" s="47">
        <f aca="true" t="shared" si="1" ref="J123:J130">G123/H123</f>
        <v>282.125</v>
      </c>
      <c r="K123" s="14"/>
      <c r="L123" s="33"/>
      <c r="M123" s="33"/>
    </row>
    <row r="124" spans="1:13" ht="12" customHeight="1">
      <c r="A124" s="363" t="s">
        <v>102</v>
      </c>
      <c r="B124" s="364"/>
      <c r="C124" s="12">
        <v>5</v>
      </c>
      <c r="D124" s="10" t="s">
        <v>18</v>
      </c>
      <c r="E124" s="41">
        <v>3783</v>
      </c>
      <c r="F124" s="41">
        <v>3783</v>
      </c>
      <c r="G124" s="41">
        <v>3783</v>
      </c>
      <c r="H124" s="26">
        <v>16</v>
      </c>
      <c r="I124" s="47">
        <f t="shared" si="0"/>
        <v>236.4375</v>
      </c>
      <c r="J124" s="47">
        <f t="shared" si="1"/>
        <v>236.4375</v>
      </c>
      <c r="K124" s="14"/>
      <c r="L124" s="33"/>
      <c r="M124" s="33"/>
    </row>
    <row r="125" spans="1:11" ht="12" customHeight="1">
      <c r="A125" s="363" t="s">
        <v>103</v>
      </c>
      <c r="B125" s="364"/>
      <c r="C125" s="12">
        <v>5</v>
      </c>
      <c r="D125" s="10" t="s">
        <v>18</v>
      </c>
      <c r="E125" s="41">
        <v>3783</v>
      </c>
      <c r="F125" s="41">
        <v>3783</v>
      </c>
      <c r="G125" s="41">
        <v>3783</v>
      </c>
      <c r="H125" s="26">
        <v>16</v>
      </c>
      <c r="I125" s="47">
        <f t="shared" si="0"/>
        <v>236.4375</v>
      </c>
      <c r="J125" s="47">
        <f t="shared" si="1"/>
        <v>236.4375</v>
      </c>
      <c r="K125" s="14"/>
    </row>
    <row r="126" spans="1:11" ht="12" customHeight="1">
      <c r="A126" s="363" t="s">
        <v>104</v>
      </c>
      <c r="B126" s="364"/>
      <c r="C126" s="12">
        <v>5</v>
      </c>
      <c r="D126" s="10" t="s">
        <v>18</v>
      </c>
      <c r="E126" s="41">
        <v>4722</v>
      </c>
      <c r="F126" s="41">
        <v>4722</v>
      </c>
      <c r="G126" s="41">
        <v>4722</v>
      </c>
      <c r="H126" s="26">
        <v>14</v>
      </c>
      <c r="I126" s="47">
        <f t="shared" si="0"/>
        <v>337.2857142857143</v>
      </c>
      <c r="J126" s="47">
        <f t="shared" si="1"/>
        <v>337.2857142857143</v>
      </c>
      <c r="K126" s="14"/>
    </row>
    <row r="127" spans="1:11" ht="12" customHeight="1">
      <c r="A127" s="363" t="s">
        <v>105</v>
      </c>
      <c r="B127" s="364"/>
      <c r="C127" s="12">
        <v>5</v>
      </c>
      <c r="D127" s="10" t="s">
        <v>18</v>
      </c>
      <c r="E127" s="41">
        <v>3955</v>
      </c>
      <c r="F127" s="41">
        <v>3955</v>
      </c>
      <c r="G127" s="41">
        <v>3955</v>
      </c>
      <c r="H127" s="26">
        <v>14</v>
      </c>
      <c r="I127" s="47">
        <f t="shared" si="0"/>
        <v>282.5</v>
      </c>
      <c r="J127" s="47">
        <f t="shared" si="1"/>
        <v>282.5</v>
      </c>
      <c r="K127" s="14"/>
    </row>
    <row r="128" spans="1:11" ht="12" customHeight="1">
      <c r="A128" s="363" t="s">
        <v>106</v>
      </c>
      <c r="B128" s="364"/>
      <c r="C128" s="12">
        <v>5</v>
      </c>
      <c r="D128" s="10" t="s">
        <v>18</v>
      </c>
      <c r="E128" s="41">
        <v>4103</v>
      </c>
      <c r="F128" s="41">
        <v>4103</v>
      </c>
      <c r="G128" s="41">
        <v>4103</v>
      </c>
      <c r="H128" s="26">
        <v>14</v>
      </c>
      <c r="I128" s="47">
        <f t="shared" si="0"/>
        <v>293.07142857142856</v>
      </c>
      <c r="J128" s="47">
        <f t="shared" si="1"/>
        <v>293.07142857142856</v>
      </c>
      <c r="K128" s="14"/>
    </row>
    <row r="129" spans="1:11" ht="12" customHeight="1">
      <c r="A129" s="363" t="s">
        <v>107</v>
      </c>
      <c r="B129" s="364"/>
      <c r="C129" s="12">
        <v>5</v>
      </c>
      <c r="D129" s="10" t="s">
        <v>18</v>
      </c>
      <c r="E129" s="41">
        <v>3955</v>
      </c>
      <c r="F129" s="41">
        <v>3955</v>
      </c>
      <c r="G129" s="41">
        <v>3955</v>
      </c>
      <c r="H129" s="26">
        <v>14</v>
      </c>
      <c r="I129" s="47">
        <f t="shared" si="0"/>
        <v>282.5</v>
      </c>
      <c r="J129" s="47">
        <f t="shared" si="1"/>
        <v>282.5</v>
      </c>
      <c r="K129" s="14"/>
    </row>
    <row r="130" spans="1:11" ht="12" customHeight="1">
      <c r="A130" s="363" t="s">
        <v>108</v>
      </c>
      <c r="B130" s="364"/>
      <c r="C130" s="12">
        <v>5</v>
      </c>
      <c r="D130" s="10" t="s">
        <v>18</v>
      </c>
      <c r="E130" s="41">
        <v>3955</v>
      </c>
      <c r="F130" s="41">
        <v>3955</v>
      </c>
      <c r="G130" s="41">
        <v>3955</v>
      </c>
      <c r="H130" s="26">
        <v>14</v>
      </c>
      <c r="I130" s="47">
        <f t="shared" si="0"/>
        <v>282.5</v>
      </c>
      <c r="J130" s="47">
        <f t="shared" si="1"/>
        <v>282.5</v>
      </c>
      <c r="K130" s="14"/>
    </row>
    <row r="131" spans="3:11" ht="12.75">
      <c r="C131" s="21"/>
      <c r="D131" s="22"/>
      <c r="E131" s="22"/>
      <c r="F131" s="22"/>
      <c r="G131" s="22"/>
      <c r="H131" s="22"/>
      <c r="I131" s="22"/>
      <c r="J131" s="23"/>
      <c r="K131" s="14"/>
    </row>
  </sheetData>
  <sheetProtection/>
  <mergeCells count="204">
    <mergeCell ref="A114:B114"/>
    <mergeCell ref="A115:J115"/>
    <mergeCell ref="A108:B108"/>
    <mergeCell ref="A110:J110"/>
    <mergeCell ref="A111:J111"/>
    <mergeCell ref="A112:B112"/>
    <mergeCell ref="F112:F114"/>
    <mergeCell ref="G112:G114"/>
    <mergeCell ref="H112:H114"/>
    <mergeCell ref="I112:I114"/>
    <mergeCell ref="J112:J114"/>
    <mergeCell ref="A113:B113"/>
    <mergeCell ref="A104:J104"/>
    <mergeCell ref="A105:J105"/>
    <mergeCell ref="A106:B106"/>
    <mergeCell ref="F106:F109"/>
    <mergeCell ref="G106:G109"/>
    <mergeCell ref="H106:H109"/>
    <mergeCell ref="I106:I109"/>
    <mergeCell ref="J106:J109"/>
    <mergeCell ref="A107:B107"/>
    <mergeCell ref="A109:B109"/>
    <mergeCell ref="A5:B5"/>
    <mergeCell ref="A1:B1"/>
    <mergeCell ref="C1:F1"/>
    <mergeCell ref="G1:J1"/>
    <mergeCell ref="B2:I2"/>
    <mergeCell ref="A3:B3"/>
    <mergeCell ref="C3:F3"/>
    <mergeCell ref="G3:J3"/>
    <mergeCell ref="A6:J6"/>
    <mergeCell ref="A7:J8"/>
    <mergeCell ref="A9:B9"/>
    <mergeCell ref="F9:F15"/>
    <mergeCell ref="G9:G15"/>
    <mergeCell ref="H9:H15"/>
    <mergeCell ref="I9:I15"/>
    <mergeCell ref="J9:J15"/>
    <mergeCell ref="A10:B10"/>
    <mergeCell ref="A11:B11"/>
    <mergeCell ref="A12:B12"/>
    <mergeCell ref="A13:B13"/>
    <mergeCell ref="A14:A15"/>
    <mergeCell ref="A16:J16"/>
    <mergeCell ref="A17:J17"/>
    <mergeCell ref="A18:J18"/>
    <mergeCell ref="A19:B19"/>
    <mergeCell ref="F19:F26"/>
    <mergeCell ref="G19:G26"/>
    <mergeCell ref="H19:H26"/>
    <mergeCell ref="I19:I26"/>
    <mergeCell ref="J19:J26"/>
    <mergeCell ref="A20:B20"/>
    <mergeCell ref="A21:B21"/>
    <mergeCell ref="A22:B22"/>
    <mergeCell ref="A23:B23"/>
    <mergeCell ref="A24:B24"/>
    <mergeCell ref="A25:A26"/>
    <mergeCell ref="A28:J28"/>
    <mergeCell ref="A29:J29"/>
    <mergeCell ref="A30:B30"/>
    <mergeCell ref="F30:F34"/>
    <mergeCell ref="G30:G34"/>
    <mergeCell ref="H30:H34"/>
    <mergeCell ref="I30:I34"/>
    <mergeCell ref="J30:J34"/>
    <mergeCell ref="A31:B31"/>
    <mergeCell ref="A32:B32"/>
    <mergeCell ref="A33:B33"/>
    <mergeCell ref="A34:B34"/>
    <mergeCell ref="A35:J35"/>
    <mergeCell ref="A36:J36"/>
    <mergeCell ref="A37:J37"/>
    <mergeCell ref="A38:B38"/>
    <mergeCell ref="F38:F42"/>
    <mergeCell ref="G38:G42"/>
    <mergeCell ref="H38:H42"/>
    <mergeCell ref="I38:I42"/>
    <mergeCell ref="J38:J42"/>
    <mergeCell ref="A39:B39"/>
    <mergeCell ref="A40:B40"/>
    <mergeCell ref="A41:B41"/>
    <mergeCell ref="A42:B42"/>
    <mergeCell ref="A43:J43"/>
    <mergeCell ref="A44:J44"/>
    <mergeCell ref="A45:J45"/>
    <mergeCell ref="A46:B46"/>
    <mergeCell ref="F46:F50"/>
    <mergeCell ref="G46:G50"/>
    <mergeCell ref="H46:H50"/>
    <mergeCell ref="I46:I50"/>
    <mergeCell ref="J46:J50"/>
    <mergeCell ref="A47:B47"/>
    <mergeCell ref="A48:B48"/>
    <mergeCell ref="A49:A50"/>
    <mergeCell ref="A51:J51"/>
    <mergeCell ref="A52:J52"/>
    <mergeCell ref="A53:J53"/>
    <mergeCell ref="A54:B54"/>
    <mergeCell ref="F54:F58"/>
    <mergeCell ref="G54:G58"/>
    <mergeCell ref="H54:H58"/>
    <mergeCell ref="I54:I58"/>
    <mergeCell ref="J54:J58"/>
    <mergeCell ref="A55:B55"/>
    <mergeCell ref="A56:B56"/>
    <mergeCell ref="A57:B57"/>
    <mergeCell ref="A58:B58"/>
    <mergeCell ref="A59:J59"/>
    <mergeCell ref="A60:J60"/>
    <mergeCell ref="A61:J61"/>
    <mergeCell ref="A62:B62"/>
    <mergeCell ref="F62:F67"/>
    <mergeCell ref="G62:G67"/>
    <mergeCell ref="H62:H67"/>
    <mergeCell ref="I62:I67"/>
    <mergeCell ref="J62:J67"/>
    <mergeCell ref="A71:B71"/>
    <mergeCell ref="A72:B72"/>
    <mergeCell ref="A63:B63"/>
    <mergeCell ref="A64:B64"/>
    <mergeCell ref="A65:B65"/>
    <mergeCell ref="A66:B66"/>
    <mergeCell ref="A67:B67"/>
    <mergeCell ref="A73:A74"/>
    <mergeCell ref="A75:J75"/>
    <mergeCell ref="A68:J68"/>
    <mergeCell ref="A69:J69"/>
    <mergeCell ref="A70:B70"/>
    <mergeCell ref="F70:F74"/>
    <mergeCell ref="G70:G74"/>
    <mergeCell ref="H70:H74"/>
    <mergeCell ref="I70:I74"/>
    <mergeCell ref="J70:J74"/>
    <mergeCell ref="A76:J76"/>
    <mergeCell ref="A77:J77"/>
    <mergeCell ref="A78:B78"/>
    <mergeCell ref="F78:F80"/>
    <mergeCell ref="G78:G80"/>
    <mergeCell ref="H78:H80"/>
    <mergeCell ref="I78:I80"/>
    <mergeCell ref="J78:J80"/>
    <mergeCell ref="A79:B79"/>
    <mergeCell ref="A80:B80"/>
    <mergeCell ref="A82:J82"/>
    <mergeCell ref="A83:B83"/>
    <mergeCell ref="F83:F86"/>
    <mergeCell ref="G83:G86"/>
    <mergeCell ref="H83:H86"/>
    <mergeCell ref="I83:I86"/>
    <mergeCell ref="J83:J86"/>
    <mergeCell ref="A84:B84"/>
    <mergeCell ref="A85:B85"/>
    <mergeCell ref="A86:B86"/>
    <mergeCell ref="A87:J87"/>
    <mergeCell ref="A88:J88"/>
    <mergeCell ref="A89:B89"/>
    <mergeCell ref="F89:F91"/>
    <mergeCell ref="G89:G91"/>
    <mergeCell ref="H89:H91"/>
    <mergeCell ref="I89:I91"/>
    <mergeCell ref="J89:J91"/>
    <mergeCell ref="A90:B90"/>
    <mergeCell ref="A91:B91"/>
    <mergeCell ref="A97:J97"/>
    <mergeCell ref="A93:J93"/>
    <mergeCell ref="A94:B94"/>
    <mergeCell ref="F94:F96"/>
    <mergeCell ref="G94:G96"/>
    <mergeCell ref="H94:H96"/>
    <mergeCell ref="I94:I96"/>
    <mergeCell ref="J94:J96"/>
    <mergeCell ref="A95:B95"/>
    <mergeCell ref="A96:B96"/>
    <mergeCell ref="A27:J27"/>
    <mergeCell ref="A81:J81"/>
    <mergeCell ref="C121:J121"/>
    <mergeCell ref="C122:J122"/>
    <mergeCell ref="A123:B123"/>
    <mergeCell ref="A124:B124"/>
    <mergeCell ref="A116:J116"/>
    <mergeCell ref="A117:J118"/>
    <mergeCell ref="A119:B119"/>
    <mergeCell ref="C119:J119"/>
    <mergeCell ref="A102:B102"/>
    <mergeCell ref="A127:B127"/>
    <mergeCell ref="A128:B128"/>
    <mergeCell ref="A129:B129"/>
    <mergeCell ref="A130:B130"/>
    <mergeCell ref="A92:J92"/>
    <mergeCell ref="A125:B125"/>
    <mergeCell ref="A126:B126"/>
    <mergeCell ref="A120:B120"/>
    <mergeCell ref="C120:J120"/>
    <mergeCell ref="A103:J103"/>
    <mergeCell ref="A98:J98"/>
    <mergeCell ref="A99:J99"/>
    <mergeCell ref="A100:B100"/>
    <mergeCell ref="F100:F102"/>
    <mergeCell ref="G100:G102"/>
    <mergeCell ref="H100:H102"/>
    <mergeCell ref="I100:I102"/>
    <mergeCell ref="J100:J102"/>
    <mergeCell ref="A101:B101"/>
  </mergeCells>
  <printOptions/>
  <pageMargins left="0.4724409448818898" right="0.3937007874015748" top="0.1968503937007874" bottom="0.1968503937007874" header="0.11811023622047245" footer="0.11811023622047245"/>
  <pageSetup horizontalDpi="600" verticalDpi="600" orientation="portrait" paperSize="9" r:id="rId4"/>
  <legacyDrawing r:id="rId3"/>
  <oleObjects>
    <oleObject progId="Paint.Picture" shapeId="982143" r:id="rId1"/>
    <oleObject progId="Paint.Picture" shapeId="98289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U147"/>
  <sheetViews>
    <sheetView zoomScalePageLayoutView="0" workbookViewId="0" topLeftCell="A1">
      <selection activeCell="O2" sqref="O2"/>
    </sheetView>
  </sheetViews>
  <sheetFormatPr defaultColWidth="9.00390625" defaultRowHeight="18" customHeight="1"/>
  <cols>
    <col min="1" max="1" width="13.25390625" style="60" customWidth="1"/>
    <col min="2" max="2" width="14.75390625" style="60" customWidth="1"/>
    <col min="3" max="3" width="5.625" style="60" customWidth="1"/>
    <col min="4" max="4" width="8.625" style="130" customWidth="1"/>
    <col min="5" max="5" width="0.12890625" style="128" hidden="1" customWidth="1"/>
    <col min="6" max="6" width="9.25390625" style="128" customWidth="1"/>
    <col min="7" max="8" width="9.875" style="128" customWidth="1"/>
    <col min="9" max="9" width="6.875" style="129" customWidth="1"/>
    <col min="10" max="10" width="4.00390625" style="1" hidden="1" customWidth="1"/>
    <col min="11" max="11" width="0.2421875" style="1" hidden="1" customWidth="1"/>
    <col min="12" max="12" width="8.00390625" style="1" customWidth="1"/>
    <col min="13" max="13" width="8.00390625" style="232" customWidth="1"/>
    <col min="14" max="14" width="4.875" style="1" customWidth="1"/>
    <col min="15" max="15" width="12.375" style="1" customWidth="1"/>
    <col min="16" max="16384" width="9.125" style="1" customWidth="1"/>
  </cols>
  <sheetData>
    <row r="1" spans="1:13" ht="13.5" customHeight="1">
      <c r="A1" s="509" t="s">
        <v>341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11.25" customHeight="1">
      <c r="A2" s="442" t="s">
        <v>342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3" s="2" customFormat="1" ht="14.25" customHeight="1">
      <c r="A3" s="508">
        <v>41442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</row>
    <row r="4" spans="1:13" s="2" customFormat="1" ht="10.5" customHeight="1">
      <c r="A4" s="507" t="s">
        <v>245</v>
      </c>
      <c r="B4" s="507"/>
      <c r="C4" s="54"/>
      <c r="D4" s="55"/>
      <c r="E4" s="55"/>
      <c r="F4" s="506" t="s">
        <v>247</v>
      </c>
      <c r="G4" s="506"/>
      <c r="H4" s="506"/>
      <c r="I4" s="506"/>
      <c r="J4" s="506"/>
      <c r="K4" s="506"/>
      <c r="L4" s="506"/>
      <c r="M4" s="506"/>
    </row>
    <row r="5" spans="1:13" s="2" customFormat="1" ht="12" customHeight="1">
      <c r="A5" s="507" t="s">
        <v>246</v>
      </c>
      <c r="B5" s="507"/>
      <c r="C5" s="507"/>
      <c r="D5" s="55"/>
      <c r="E5" s="55"/>
      <c r="F5" s="506" t="s">
        <v>248</v>
      </c>
      <c r="G5" s="506"/>
      <c r="H5" s="506"/>
      <c r="I5" s="506"/>
      <c r="J5" s="506"/>
      <c r="K5" s="506"/>
      <c r="L5" s="506"/>
      <c r="M5" s="506"/>
    </row>
    <row r="6" spans="1:13" s="2" customFormat="1" ht="10.5" customHeight="1">
      <c r="A6" s="53"/>
      <c r="B6" s="507" t="s">
        <v>120</v>
      </c>
      <c r="C6" s="507"/>
      <c r="D6" s="507"/>
      <c r="E6" s="507"/>
      <c r="F6" s="507"/>
      <c r="G6" s="53"/>
      <c r="H6" s="53"/>
      <c r="I6" s="238"/>
      <c r="J6" s="56"/>
      <c r="K6" s="56"/>
      <c r="L6" s="56"/>
      <c r="M6" s="233"/>
    </row>
    <row r="7" spans="1:13" s="2" customFormat="1" ht="10.5" customHeight="1">
      <c r="A7" s="53"/>
      <c r="B7" s="507" t="s">
        <v>300</v>
      </c>
      <c r="C7" s="507"/>
      <c r="D7" s="507"/>
      <c r="E7" s="507"/>
      <c r="F7" s="507"/>
      <c r="G7" s="507"/>
      <c r="H7" s="507"/>
      <c r="I7" s="507"/>
      <c r="J7" s="56"/>
      <c r="K7" s="56"/>
      <c r="L7" s="56"/>
      <c r="M7" s="233"/>
    </row>
    <row r="8" spans="1:13" s="57" customFormat="1" ht="6" customHeight="1">
      <c r="A8" s="510"/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</row>
    <row r="9" spans="1:14" s="61" customFormat="1" ht="36" customHeight="1">
      <c r="A9" s="505" t="s">
        <v>145</v>
      </c>
      <c r="B9" s="505"/>
      <c r="C9" s="11" t="s">
        <v>1424</v>
      </c>
      <c r="D9" s="4" t="s">
        <v>299</v>
      </c>
      <c r="E9" s="58" t="s">
        <v>195</v>
      </c>
      <c r="F9" s="58" t="s">
        <v>146</v>
      </c>
      <c r="G9" s="58" t="s">
        <v>139</v>
      </c>
      <c r="H9" s="58" t="s">
        <v>140</v>
      </c>
      <c r="I9" s="58" t="s">
        <v>143</v>
      </c>
      <c r="J9" s="59"/>
      <c r="K9" s="59"/>
      <c r="L9" s="58" t="s">
        <v>142</v>
      </c>
      <c r="M9" s="234" t="s">
        <v>141</v>
      </c>
      <c r="N9" s="60"/>
    </row>
    <row r="10" spans="1:21" s="61" customFormat="1" ht="12" customHeight="1">
      <c r="A10" s="460" t="s">
        <v>196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2"/>
      <c r="N10" s="60"/>
      <c r="O10" s="62"/>
      <c r="T10" s="62"/>
      <c r="U10" s="62"/>
    </row>
    <row r="11" spans="1:21" s="61" customFormat="1" ht="10.5" customHeight="1">
      <c r="A11" s="475" t="s">
        <v>197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7"/>
      <c r="N11" s="60"/>
      <c r="O11" s="62"/>
      <c r="T11" s="62"/>
      <c r="U11" s="62"/>
    </row>
    <row r="12" spans="1:20" s="69" customFormat="1" ht="12" customHeight="1">
      <c r="A12" s="449" t="s">
        <v>147</v>
      </c>
      <c r="B12" s="450"/>
      <c r="C12" s="63" t="s">
        <v>325</v>
      </c>
      <c r="D12" s="63">
        <v>20</v>
      </c>
      <c r="E12" s="64">
        <v>3242</v>
      </c>
      <c r="F12" s="65">
        <v>3890</v>
      </c>
      <c r="G12" s="472">
        <f>SUM(F12:F14)</f>
        <v>12424</v>
      </c>
      <c r="H12" s="451">
        <f>F12+F13+F15+F16+F17</f>
        <v>19751</v>
      </c>
      <c r="I12" s="454">
        <v>12</v>
      </c>
      <c r="J12" s="75"/>
      <c r="K12" s="75"/>
      <c r="L12" s="469">
        <f>G12/I12</f>
        <v>1035.3333333333333</v>
      </c>
      <c r="M12" s="469">
        <f>H12/I12</f>
        <v>1645.9166666666667</v>
      </c>
      <c r="N12" s="68"/>
      <c r="T12" s="70"/>
    </row>
    <row r="13" spans="1:20" s="69" customFormat="1" ht="12" customHeight="1">
      <c r="A13" s="494" t="s">
        <v>148</v>
      </c>
      <c r="B13" s="495"/>
      <c r="C13" s="63" t="s">
        <v>326</v>
      </c>
      <c r="D13" s="63">
        <v>12</v>
      </c>
      <c r="E13" s="72">
        <v>6616</v>
      </c>
      <c r="F13" s="73">
        <v>7939</v>
      </c>
      <c r="G13" s="473"/>
      <c r="H13" s="452"/>
      <c r="I13" s="455"/>
      <c r="J13" s="107"/>
      <c r="K13" s="107"/>
      <c r="L13" s="470"/>
      <c r="M13" s="470"/>
      <c r="N13" s="68"/>
      <c r="T13" s="62"/>
    </row>
    <row r="14" spans="1:20" s="69" customFormat="1" ht="10.5" customHeight="1">
      <c r="A14" s="484" t="s">
        <v>1413</v>
      </c>
      <c r="B14" s="485"/>
      <c r="C14" s="75" t="s">
        <v>260</v>
      </c>
      <c r="D14" s="75"/>
      <c r="E14" s="76">
        <v>496</v>
      </c>
      <c r="F14" s="77">
        <v>595</v>
      </c>
      <c r="G14" s="473"/>
      <c r="H14" s="452"/>
      <c r="I14" s="455"/>
      <c r="J14" s="107"/>
      <c r="K14" s="107"/>
      <c r="L14" s="470"/>
      <c r="M14" s="470"/>
      <c r="N14" s="68"/>
      <c r="T14" s="62"/>
    </row>
    <row r="15" spans="1:20" s="69" customFormat="1" ht="10.5" customHeight="1">
      <c r="A15" s="486"/>
      <c r="B15" s="487"/>
      <c r="C15" s="79" t="s">
        <v>198</v>
      </c>
      <c r="D15" s="131"/>
      <c r="E15" s="81">
        <v>1896</v>
      </c>
      <c r="F15" s="66">
        <v>2275</v>
      </c>
      <c r="G15" s="473"/>
      <c r="H15" s="452"/>
      <c r="I15" s="455"/>
      <c r="J15" s="89"/>
      <c r="K15" s="89"/>
      <c r="L15" s="470"/>
      <c r="M15" s="470"/>
      <c r="N15" s="68"/>
      <c r="T15" s="70"/>
    </row>
    <row r="16" spans="1:20" s="69" customFormat="1" ht="12" customHeight="1">
      <c r="A16" s="484" t="s">
        <v>1414</v>
      </c>
      <c r="B16" s="485"/>
      <c r="C16" s="75" t="s">
        <v>260</v>
      </c>
      <c r="D16" s="75"/>
      <c r="E16" s="76">
        <v>496</v>
      </c>
      <c r="F16" s="77">
        <v>595</v>
      </c>
      <c r="G16" s="473"/>
      <c r="H16" s="452"/>
      <c r="I16" s="455"/>
      <c r="J16" s="107"/>
      <c r="K16" s="107"/>
      <c r="L16" s="470"/>
      <c r="M16" s="470"/>
      <c r="N16" s="68"/>
      <c r="T16" s="62"/>
    </row>
    <row r="17" spans="1:20" s="69" customFormat="1" ht="12" customHeight="1">
      <c r="A17" s="511" t="s">
        <v>1415</v>
      </c>
      <c r="B17" s="154">
        <v>300</v>
      </c>
      <c r="C17" s="511" t="s">
        <v>1416</v>
      </c>
      <c r="D17" s="158"/>
      <c r="E17" s="121">
        <v>4210</v>
      </c>
      <c r="F17" s="92">
        <v>5052</v>
      </c>
      <c r="G17" s="473"/>
      <c r="H17" s="452"/>
      <c r="I17" s="455"/>
      <c r="J17" s="107"/>
      <c r="K17" s="107"/>
      <c r="L17" s="470"/>
      <c r="M17" s="470"/>
      <c r="N17" s="68"/>
      <c r="T17" s="62"/>
    </row>
    <row r="18" spans="1:20" s="69" customFormat="1" ht="12" customHeight="1">
      <c r="A18" s="512"/>
      <c r="B18" s="154">
        <v>301</v>
      </c>
      <c r="C18" s="512"/>
      <c r="D18" s="146"/>
      <c r="E18" s="121">
        <v>3415</v>
      </c>
      <c r="F18" s="92">
        <v>4098</v>
      </c>
      <c r="G18" s="473"/>
      <c r="H18" s="452"/>
      <c r="I18" s="455"/>
      <c r="J18" s="107"/>
      <c r="K18" s="107"/>
      <c r="L18" s="470"/>
      <c r="M18" s="470"/>
      <c r="N18" s="68"/>
      <c r="T18" s="62"/>
    </row>
    <row r="19" spans="1:20" s="69" customFormat="1" ht="12" customHeight="1">
      <c r="A19" s="512"/>
      <c r="B19" s="154">
        <v>302</v>
      </c>
      <c r="C19" s="512"/>
      <c r="D19" s="146"/>
      <c r="E19" s="121">
        <v>2363</v>
      </c>
      <c r="F19" s="92">
        <v>2836</v>
      </c>
      <c r="G19" s="473"/>
      <c r="H19" s="452"/>
      <c r="I19" s="455"/>
      <c r="J19" s="107"/>
      <c r="K19" s="107"/>
      <c r="L19" s="470"/>
      <c r="M19" s="470"/>
      <c r="N19" s="68"/>
      <c r="T19" s="62"/>
    </row>
    <row r="20" spans="1:20" s="69" customFormat="1" ht="12" customHeight="1">
      <c r="A20" s="513"/>
      <c r="B20" s="154" t="s">
        <v>1339</v>
      </c>
      <c r="C20" s="513"/>
      <c r="D20" s="159"/>
      <c r="E20" s="121">
        <v>3678</v>
      </c>
      <c r="F20" s="231">
        <v>4414</v>
      </c>
      <c r="G20" s="474"/>
      <c r="H20" s="453"/>
      <c r="I20" s="456"/>
      <c r="J20" s="89"/>
      <c r="K20" s="89"/>
      <c r="L20" s="471"/>
      <c r="M20" s="471"/>
      <c r="N20" s="68"/>
      <c r="T20" s="62"/>
    </row>
    <row r="21" spans="1:14" s="69" customFormat="1" ht="6" customHeight="1">
      <c r="A21" s="84"/>
      <c r="B21" s="67"/>
      <c r="C21" s="67"/>
      <c r="D21" s="67"/>
      <c r="E21" s="85"/>
      <c r="F21" s="85"/>
      <c r="G21" s="85"/>
      <c r="H21" s="85"/>
      <c r="I21" s="85"/>
      <c r="J21" s="67"/>
      <c r="K21" s="67"/>
      <c r="L21" s="86"/>
      <c r="M21" s="235"/>
      <c r="N21" s="67"/>
    </row>
    <row r="22" spans="1:21" s="61" customFormat="1" ht="12" customHeight="1">
      <c r="A22" s="460" t="s">
        <v>199</v>
      </c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2"/>
      <c r="N22" s="60"/>
      <c r="O22" s="62"/>
      <c r="T22" s="62"/>
      <c r="U22" s="62"/>
    </row>
    <row r="23" spans="1:21" s="61" customFormat="1" ht="10.5" customHeight="1">
      <c r="A23" s="475" t="s">
        <v>200</v>
      </c>
      <c r="B23" s="476"/>
      <c r="C23" s="476"/>
      <c r="D23" s="476"/>
      <c r="E23" s="476"/>
      <c r="F23" s="476"/>
      <c r="G23" s="476"/>
      <c r="H23" s="476"/>
      <c r="I23" s="476"/>
      <c r="J23" s="476"/>
      <c r="K23" s="476"/>
      <c r="L23" s="476"/>
      <c r="M23" s="477"/>
      <c r="N23" s="60"/>
      <c r="O23" s="62"/>
      <c r="T23" s="62"/>
      <c r="U23" s="62"/>
    </row>
    <row r="24" spans="1:21" s="61" customFormat="1" ht="13.5" customHeight="1">
      <c r="A24" s="481" t="s">
        <v>252</v>
      </c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3"/>
      <c r="N24" s="60"/>
      <c r="O24" s="62"/>
      <c r="T24" s="62"/>
      <c r="U24" s="62"/>
    </row>
    <row r="25" spans="1:14" s="87" customFormat="1" ht="12" customHeight="1">
      <c r="A25" s="488" t="s">
        <v>250</v>
      </c>
      <c r="B25" s="488"/>
      <c r="C25" s="71" t="s">
        <v>327</v>
      </c>
      <c r="D25" s="63">
        <v>20</v>
      </c>
      <c r="E25" s="72">
        <v>2605</v>
      </c>
      <c r="F25" s="73">
        <v>3126</v>
      </c>
      <c r="G25" s="451">
        <f>F25+F26</f>
        <v>10166</v>
      </c>
      <c r="H25" s="451">
        <f>F25+F26</f>
        <v>10166</v>
      </c>
      <c r="I25" s="454">
        <v>7</v>
      </c>
      <c r="J25" s="63"/>
      <c r="K25" s="63"/>
      <c r="L25" s="469">
        <f>G25/I25</f>
        <v>1452.2857142857142</v>
      </c>
      <c r="M25" s="469">
        <f>H25/I25</f>
        <v>1452.2857142857142</v>
      </c>
      <c r="N25" s="68"/>
    </row>
    <row r="26" spans="1:14" s="87" customFormat="1" ht="12" customHeight="1">
      <c r="A26" s="494" t="s">
        <v>249</v>
      </c>
      <c r="B26" s="495"/>
      <c r="C26" s="71" t="s">
        <v>325</v>
      </c>
      <c r="D26" s="63">
        <v>7</v>
      </c>
      <c r="E26" s="72">
        <v>5867</v>
      </c>
      <c r="F26" s="92">
        <v>7040</v>
      </c>
      <c r="G26" s="453"/>
      <c r="H26" s="453"/>
      <c r="I26" s="456"/>
      <c r="J26" s="63"/>
      <c r="K26" s="63"/>
      <c r="L26" s="471"/>
      <c r="M26" s="471"/>
      <c r="N26" s="68"/>
    </row>
    <row r="27" spans="1:21" s="61" customFormat="1" ht="13.5" customHeight="1">
      <c r="A27" s="481" t="s">
        <v>251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3"/>
      <c r="N27" s="60"/>
      <c r="O27" s="62"/>
      <c r="T27" s="62"/>
      <c r="U27" s="62"/>
    </row>
    <row r="28" spans="1:14" s="69" customFormat="1" ht="12" customHeight="1">
      <c r="A28" s="488" t="s">
        <v>253</v>
      </c>
      <c r="B28" s="488"/>
      <c r="C28" s="71" t="s">
        <v>327</v>
      </c>
      <c r="D28" s="63">
        <v>20</v>
      </c>
      <c r="E28" s="72">
        <v>2605</v>
      </c>
      <c r="F28" s="73">
        <v>3126</v>
      </c>
      <c r="G28" s="451">
        <f>SUM(F28:F30)</f>
        <v>14445</v>
      </c>
      <c r="H28" s="451">
        <f>SUM(F28:F30)</f>
        <v>14445</v>
      </c>
      <c r="I28" s="454">
        <v>4</v>
      </c>
      <c r="J28" s="91"/>
      <c r="K28" s="63"/>
      <c r="L28" s="469">
        <f>G28/I28</f>
        <v>3611.25</v>
      </c>
      <c r="M28" s="469">
        <f>H28/I28</f>
        <v>3611.25</v>
      </c>
      <c r="N28" s="68"/>
    </row>
    <row r="29" spans="1:15" s="69" customFormat="1" ht="12" customHeight="1">
      <c r="A29" s="488" t="s">
        <v>255</v>
      </c>
      <c r="B29" s="488"/>
      <c r="C29" s="88" t="s">
        <v>325</v>
      </c>
      <c r="D29" s="75">
        <v>4</v>
      </c>
      <c r="E29" s="78">
        <v>5867</v>
      </c>
      <c r="F29" s="77">
        <v>7040</v>
      </c>
      <c r="G29" s="452"/>
      <c r="H29" s="452"/>
      <c r="I29" s="455"/>
      <c r="J29" s="91"/>
      <c r="K29" s="63"/>
      <c r="L29" s="470"/>
      <c r="M29" s="470"/>
      <c r="N29" s="67"/>
      <c r="O29" s="69" t="s">
        <v>1417</v>
      </c>
    </row>
    <row r="30" spans="1:16" s="69" customFormat="1" ht="12" customHeight="1">
      <c r="A30" s="488" t="s">
        <v>254</v>
      </c>
      <c r="B30" s="488"/>
      <c r="C30" s="71" t="s">
        <v>328</v>
      </c>
      <c r="D30" s="63">
        <v>10</v>
      </c>
      <c r="E30" s="72">
        <v>3566</v>
      </c>
      <c r="F30" s="92">
        <v>4279</v>
      </c>
      <c r="G30" s="453"/>
      <c r="H30" s="453"/>
      <c r="I30" s="456"/>
      <c r="J30" s="91"/>
      <c r="K30" s="63"/>
      <c r="L30" s="471"/>
      <c r="M30" s="471"/>
      <c r="N30" s="68"/>
      <c r="P30" s="93"/>
    </row>
    <row r="31" spans="1:21" s="61" customFormat="1" ht="13.5" customHeight="1">
      <c r="A31" s="481" t="s">
        <v>256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3"/>
      <c r="N31" s="60"/>
      <c r="O31" s="62"/>
      <c r="T31" s="62"/>
      <c r="U31" s="62"/>
    </row>
    <row r="32" spans="1:14" s="69" customFormat="1" ht="12" customHeight="1">
      <c r="A32" s="488" t="s">
        <v>253</v>
      </c>
      <c r="B32" s="488"/>
      <c r="C32" s="71" t="s">
        <v>327</v>
      </c>
      <c r="D32" s="63">
        <v>20</v>
      </c>
      <c r="E32" s="72">
        <v>2605</v>
      </c>
      <c r="F32" s="73">
        <v>3126</v>
      </c>
      <c r="G32" s="451">
        <f>SUM(F32:F34)</f>
        <v>14445</v>
      </c>
      <c r="H32" s="451">
        <f>SUM(F32:F34)</f>
        <v>14445</v>
      </c>
      <c r="I32" s="454">
        <v>4</v>
      </c>
      <c r="J32" s="94"/>
      <c r="K32" s="67"/>
      <c r="L32" s="469">
        <f>G32/I32</f>
        <v>3611.25</v>
      </c>
      <c r="M32" s="469">
        <f>H32/I32</f>
        <v>3611.25</v>
      </c>
      <c r="N32" s="68"/>
    </row>
    <row r="33" spans="1:15" s="69" customFormat="1" ht="12" customHeight="1">
      <c r="A33" s="488" t="s">
        <v>255</v>
      </c>
      <c r="B33" s="488"/>
      <c r="C33" s="88" t="s">
        <v>325</v>
      </c>
      <c r="D33" s="75">
        <v>4</v>
      </c>
      <c r="E33" s="78">
        <v>5867</v>
      </c>
      <c r="F33" s="77">
        <v>7040</v>
      </c>
      <c r="G33" s="452"/>
      <c r="H33" s="452"/>
      <c r="I33" s="455"/>
      <c r="J33" s="94"/>
      <c r="K33" s="67"/>
      <c r="L33" s="470"/>
      <c r="M33" s="470"/>
      <c r="N33" s="68"/>
      <c r="O33" s="69" t="s">
        <v>1418</v>
      </c>
    </row>
    <row r="34" spans="1:14" s="69" customFormat="1" ht="12" customHeight="1">
      <c r="A34" s="488" t="s">
        <v>254</v>
      </c>
      <c r="B34" s="488"/>
      <c r="C34" s="71" t="s">
        <v>328</v>
      </c>
      <c r="D34" s="63">
        <v>10</v>
      </c>
      <c r="E34" s="72">
        <v>3566</v>
      </c>
      <c r="F34" s="92">
        <v>4279</v>
      </c>
      <c r="G34" s="453"/>
      <c r="H34" s="453"/>
      <c r="I34" s="456"/>
      <c r="J34" s="95"/>
      <c r="K34" s="83"/>
      <c r="L34" s="471"/>
      <c r="M34" s="471"/>
      <c r="N34" s="68"/>
    </row>
    <row r="35" spans="1:21" s="61" customFormat="1" ht="13.5" customHeight="1">
      <c r="A35" s="481" t="s">
        <v>257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3"/>
      <c r="N35" s="60"/>
      <c r="O35" s="62"/>
      <c r="T35" s="62"/>
      <c r="U35" s="62"/>
    </row>
    <row r="36" spans="1:14" s="69" customFormat="1" ht="12" customHeight="1">
      <c r="A36" s="488" t="s">
        <v>253</v>
      </c>
      <c r="B36" s="488"/>
      <c r="C36" s="71" t="s">
        <v>327</v>
      </c>
      <c r="D36" s="63">
        <v>20</v>
      </c>
      <c r="E36" s="72">
        <v>2605</v>
      </c>
      <c r="F36" s="73">
        <v>3126</v>
      </c>
      <c r="G36" s="451">
        <f>SUM(F36:F39)</f>
        <v>16337</v>
      </c>
      <c r="H36" s="451">
        <f>SUM(F36:F38,F40)</f>
        <v>18017</v>
      </c>
      <c r="I36" s="454">
        <v>5</v>
      </c>
      <c r="J36" s="94"/>
      <c r="K36" s="67"/>
      <c r="L36" s="469">
        <f>G36/I36</f>
        <v>3267.4</v>
      </c>
      <c r="M36" s="469">
        <f>H36/I36</f>
        <v>3603.4</v>
      </c>
      <c r="N36" s="68"/>
    </row>
    <row r="37" spans="1:14" s="69" customFormat="1" ht="12" customHeight="1">
      <c r="A37" s="488" t="s">
        <v>258</v>
      </c>
      <c r="B37" s="488"/>
      <c r="C37" s="88" t="s">
        <v>325</v>
      </c>
      <c r="D37" s="75">
        <v>5</v>
      </c>
      <c r="E37" s="78">
        <v>5867</v>
      </c>
      <c r="F37" s="77">
        <v>7040</v>
      </c>
      <c r="G37" s="452"/>
      <c r="H37" s="452"/>
      <c r="I37" s="455"/>
      <c r="J37" s="94"/>
      <c r="K37" s="67"/>
      <c r="L37" s="470"/>
      <c r="M37" s="470"/>
      <c r="N37" s="68"/>
    </row>
    <row r="38" spans="1:14" s="69" customFormat="1" ht="12" customHeight="1">
      <c r="A38" s="488" t="s">
        <v>259</v>
      </c>
      <c r="B38" s="488"/>
      <c r="C38" s="88" t="s">
        <v>328</v>
      </c>
      <c r="D38" s="63">
        <v>5</v>
      </c>
      <c r="E38" s="72">
        <v>4647</v>
      </c>
      <c r="F38" s="92">
        <v>5576</v>
      </c>
      <c r="G38" s="452"/>
      <c r="H38" s="452"/>
      <c r="I38" s="455"/>
      <c r="J38" s="94"/>
      <c r="K38" s="67"/>
      <c r="L38" s="470"/>
      <c r="M38" s="470"/>
      <c r="N38" s="68"/>
    </row>
    <row r="39" spans="1:14" s="69" customFormat="1" ht="10.5" customHeight="1">
      <c r="A39" s="488" t="s">
        <v>149</v>
      </c>
      <c r="B39" s="488"/>
      <c r="C39" s="75" t="s">
        <v>260</v>
      </c>
      <c r="D39" s="75"/>
      <c r="E39" s="78">
        <v>496</v>
      </c>
      <c r="F39" s="77">
        <v>595</v>
      </c>
      <c r="G39" s="452"/>
      <c r="H39" s="452"/>
      <c r="I39" s="455"/>
      <c r="J39" s="94"/>
      <c r="K39" s="67"/>
      <c r="L39" s="470"/>
      <c r="M39" s="470"/>
      <c r="N39" s="68"/>
    </row>
    <row r="40" spans="1:14" s="69" customFormat="1" ht="10.5" customHeight="1">
      <c r="A40" s="488"/>
      <c r="B40" s="488"/>
      <c r="C40" s="79" t="s">
        <v>198</v>
      </c>
      <c r="D40" s="80"/>
      <c r="E40" s="82">
        <v>1896</v>
      </c>
      <c r="F40" s="66">
        <v>2275</v>
      </c>
      <c r="G40" s="453"/>
      <c r="H40" s="453"/>
      <c r="I40" s="456"/>
      <c r="J40" s="94"/>
      <c r="K40" s="67"/>
      <c r="L40" s="471"/>
      <c r="M40" s="471"/>
      <c r="N40" s="68"/>
    </row>
    <row r="41" spans="1:21" s="61" customFormat="1" ht="13.5" customHeight="1">
      <c r="A41" s="481" t="s">
        <v>261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3"/>
      <c r="N41" s="60"/>
      <c r="O41" s="62"/>
      <c r="T41" s="62"/>
      <c r="U41" s="62"/>
    </row>
    <row r="42" spans="1:14" s="69" customFormat="1" ht="12" customHeight="1">
      <c r="A42" s="488" t="s">
        <v>253</v>
      </c>
      <c r="B42" s="488"/>
      <c r="C42" s="71" t="s">
        <v>327</v>
      </c>
      <c r="D42" s="63">
        <v>20</v>
      </c>
      <c r="E42" s="72">
        <v>2605</v>
      </c>
      <c r="F42" s="73">
        <v>3126</v>
      </c>
      <c r="G42" s="451">
        <f>SUM(F42:F44)</f>
        <v>15742</v>
      </c>
      <c r="H42" s="451">
        <f>SUM(F42:F44)</f>
        <v>15742</v>
      </c>
      <c r="I42" s="454">
        <v>3</v>
      </c>
      <c r="J42" s="94"/>
      <c r="K42" s="67"/>
      <c r="L42" s="469">
        <f>G42/I42</f>
        <v>5247.333333333333</v>
      </c>
      <c r="M42" s="469">
        <f>H42/I42</f>
        <v>5247.333333333333</v>
      </c>
      <c r="N42" s="68"/>
    </row>
    <row r="43" spans="1:15" s="69" customFormat="1" ht="12" customHeight="1">
      <c r="A43" s="488" t="s">
        <v>258</v>
      </c>
      <c r="B43" s="488"/>
      <c r="C43" s="88" t="s">
        <v>325</v>
      </c>
      <c r="D43" s="75">
        <v>3</v>
      </c>
      <c r="E43" s="78">
        <v>5867</v>
      </c>
      <c r="F43" s="77">
        <v>7040</v>
      </c>
      <c r="G43" s="452"/>
      <c r="H43" s="452"/>
      <c r="I43" s="455"/>
      <c r="J43" s="94"/>
      <c r="K43" s="67"/>
      <c r="L43" s="470"/>
      <c r="M43" s="470"/>
      <c r="N43" s="68"/>
      <c r="O43" s="69" t="s">
        <v>1419</v>
      </c>
    </row>
    <row r="44" spans="1:15" s="69" customFormat="1" ht="12" customHeight="1">
      <c r="A44" s="488" t="s">
        <v>259</v>
      </c>
      <c r="B44" s="488"/>
      <c r="C44" s="71" t="s">
        <v>328</v>
      </c>
      <c r="D44" s="63">
        <v>3</v>
      </c>
      <c r="E44" s="72">
        <v>4647</v>
      </c>
      <c r="F44" s="92">
        <v>5576</v>
      </c>
      <c r="G44" s="453"/>
      <c r="H44" s="453"/>
      <c r="I44" s="456"/>
      <c r="J44" s="94"/>
      <c r="K44" s="67"/>
      <c r="L44" s="471"/>
      <c r="M44" s="471"/>
      <c r="N44" s="68"/>
      <c r="O44" s="69" t="s">
        <v>1419</v>
      </c>
    </row>
    <row r="45" spans="1:21" s="61" customFormat="1" ht="13.5" customHeight="1">
      <c r="A45" s="481" t="s">
        <v>262</v>
      </c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3"/>
      <c r="N45" s="60"/>
      <c r="O45" s="62"/>
      <c r="T45" s="62"/>
      <c r="U45" s="62"/>
    </row>
    <row r="46" spans="1:14" s="69" customFormat="1" ht="12" customHeight="1">
      <c r="A46" s="488" t="s">
        <v>253</v>
      </c>
      <c r="B46" s="488"/>
      <c r="C46" s="71" t="s">
        <v>327</v>
      </c>
      <c r="D46" s="63">
        <v>20</v>
      </c>
      <c r="E46" s="72">
        <v>2605</v>
      </c>
      <c r="F46" s="73">
        <v>3126</v>
      </c>
      <c r="G46" s="451">
        <f>SUM(F46:F49)</f>
        <v>19740</v>
      </c>
      <c r="H46" s="451">
        <f>SUM(F46:F49)</f>
        <v>19740</v>
      </c>
      <c r="I46" s="454">
        <v>4</v>
      </c>
      <c r="J46" s="94"/>
      <c r="K46" s="67"/>
      <c r="L46" s="469">
        <f>G46/I46</f>
        <v>4935</v>
      </c>
      <c r="M46" s="469">
        <f>H46/I46</f>
        <v>4935</v>
      </c>
      <c r="N46" s="68"/>
    </row>
    <row r="47" spans="1:14" s="69" customFormat="1" ht="12" customHeight="1">
      <c r="A47" s="488" t="s">
        <v>264</v>
      </c>
      <c r="B47" s="488"/>
      <c r="C47" s="88" t="s">
        <v>325</v>
      </c>
      <c r="D47" s="75">
        <v>4</v>
      </c>
      <c r="E47" s="78">
        <v>5867</v>
      </c>
      <c r="F47" s="77">
        <v>7040</v>
      </c>
      <c r="G47" s="452"/>
      <c r="H47" s="452"/>
      <c r="I47" s="455"/>
      <c r="J47" s="94"/>
      <c r="K47" s="67"/>
      <c r="L47" s="470"/>
      <c r="M47" s="470"/>
      <c r="N47" s="68"/>
    </row>
    <row r="48" spans="1:14" s="69" customFormat="1" ht="12" customHeight="1">
      <c r="A48" s="488" t="s">
        <v>259</v>
      </c>
      <c r="B48" s="488"/>
      <c r="C48" s="88" t="s">
        <v>328</v>
      </c>
      <c r="D48" s="75">
        <v>5</v>
      </c>
      <c r="E48" s="72">
        <v>4647</v>
      </c>
      <c r="F48" s="92">
        <v>5576</v>
      </c>
      <c r="G48" s="452"/>
      <c r="H48" s="452"/>
      <c r="I48" s="455"/>
      <c r="J48" s="94"/>
      <c r="K48" s="67"/>
      <c r="L48" s="470"/>
      <c r="M48" s="470"/>
      <c r="N48" s="68"/>
    </row>
    <row r="49" spans="1:14" s="69" customFormat="1" ht="12" customHeight="1">
      <c r="A49" s="488" t="s">
        <v>263</v>
      </c>
      <c r="B49" s="488"/>
      <c r="C49" s="71" t="s">
        <v>330</v>
      </c>
      <c r="D49" s="63">
        <f>D47*2</f>
        <v>8</v>
      </c>
      <c r="E49" s="72">
        <v>3332</v>
      </c>
      <c r="F49" s="92">
        <v>3998</v>
      </c>
      <c r="G49" s="453"/>
      <c r="H49" s="453"/>
      <c r="I49" s="456"/>
      <c r="J49" s="95"/>
      <c r="K49" s="83"/>
      <c r="L49" s="471"/>
      <c r="M49" s="471"/>
      <c r="N49" s="68"/>
    </row>
    <row r="50" spans="1:14" s="69" customFormat="1" ht="6" customHeight="1">
      <c r="A50" s="96"/>
      <c r="B50" s="97"/>
      <c r="C50" s="97"/>
      <c r="D50" s="97"/>
      <c r="E50" s="85"/>
      <c r="F50" s="85"/>
      <c r="G50" s="85"/>
      <c r="H50" s="85"/>
      <c r="I50" s="85"/>
      <c r="J50" s="67"/>
      <c r="K50" s="67"/>
      <c r="L50" s="218"/>
      <c r="M50" s="241"/>
      <c r="N50" s="68"/>
    </row>
    <row r="51" spans="1:21" s="61" customFormat="1" ht="12" customHeight="1">
      <c r="A51" s="460" t="s">
        <v>201</v>
      </c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2"/>
      <c r="N51" s="60"/>
      <c r="O51" s="62"/>
      <c r="T51" s="62"/>
      <c r="U51" s="62"/>
    </row>
    <row r="52" spans="1:21" s="61" customFormat="1" ht="10.5" customHeight="1">
      <c r="A52" s="475" t="s">
        <v>202</v>
      </c>
      <c r="B52" s="476"/>
      <c r="C52" s="476"/>
      <c r="D52" s="476"/>
      <c r="E52" s="476"/>
      <c r="F52" s="476"/>
      <c r="G52" s="476"/>
      <c r="H52" s="476"/>
      <c r="I52" s="476"/>
      <c r="J52" s="476"/>
      <c r="K52" s="476"/>
      <c r="L52" s="476"/>
      <c r="M52" s="477"/>
      <c r="N52" s="60"/>
      <c r="O52" s="62"/>
      <c r="T52" s="62"/>
      <c r="U52" s="62"/>
    </row>
    <row r="53" spans="1:14" s="69" customFormat="1" ht="12" customHeight="1">
      <c r="A53" s="449" t="s">
        <v>150</v>
      </c>
      <c r="B53" s="450"/>
      <c r="C53" s="71" t="s">
        <v>327</v>
      </c>
      <c r="D53" s="63">
        <v>20</v>
      </c>
      <c r="E53" s="72">
        <v>2605</v>
      </c>
      <c r="F53" s="73">
        <v>3126</v>
      </c>
      <c r="G53" s="451">
        <f>SUM(F53:F54)</f>
        <v>11908</v>
      </c>
      <c r="H53" s="451">
        <f>F53+F54+F56</f>
        <v>14183</v>
      </c>
      <c r="I53" s="454">
        <v>20</v>
      </c>
      <c r="J53" s="67"/>
      <c r="K53" s="67"/>
      <c r="L53" s="478">
        <f>G53/I53</f>
        <v>595.4</v>
      </c>
      <c r="M53" s="469">
        <f>H53/I53</f>
        <v>709.15</v>
      </c>
      <c r="N53" s="68"/>
    </row>
    <row r="54" spans="1:14" s="69" customFormat="1" ht="12" customHeight="1">
      <c r="A54" s="494" t="s">
        <v>151</v>
      </c>
      <c r="B54" s="495"/>
      <c r="C54" s="71" t="s">
        <v>327</v>
      </c>
      <c r="D54" s="63">
        <v>35</v>
      </c>
      <c r="E54" s="72">
        <v>7318</v>
      </c>
      <c r="F54" s="92">
        <v>8782</v>
      </c>
      <c r="G54" s="452"/>
      <c r="H54" s="452"/>
      <c r="I54" s="455"/>
      <c r="J54" s="67"/>
      <c r="K54" s="67"/>
      <c r="L54" s="479"/>
      <c r="M54" s="470"/>
      <c r="N54" s="68"/>
    </row>
    <row r="55" spans="1:14" s="69" customFormat="1" ht="10.5" customHeight="1">
      <c r="A55" s="488" t="s">
        <v>310</v>
      </c>
      <c r="B55" s="488"/>
      <c r="C55" s="75" t="s">
        <v>260</v>
      </c>
      <c r="D55" s="75"/>
      <c r="E55" s="78">
        <v>496</v>
      </c>
      <c r="F55" s="77">
        <v>595</v>
      </c>
      <c r="G55" s="452"/>
      <c r="H55" s="452"/>
      <c r="I55" s="455"/>
      <c r="J55" s="94"/>
      <c r="K55" s="67"/>
      <c r="L55" s="479"/>
      <c r="M55" s="470"/>
      <c r="N55" s="68"/>
    </row>
    <row r="56" spans="1:14" s="69" customFormat="1" ht="10.5" customHeight="1">
      <c r="A56" s="488"/>
      <c r="B56" s="488"/>
      <c r="C56" s="79" t="s">
        <v>198</v>
      </c>
      <c r="D56" s="80"/>
      <c r="E56" s="82">
        <v>1896</v>
      </c>
      <c r="F56" s="66">
        <v>2275</v>
      </c>
      <c r="G56" s="453"/>
      <c r="H56" s="453"/>
      <c r="I56" s="456"/>
      <c r="J56" s="95"/>
      <c r="K56" s="83"/>
      <c r="L56" s="480"/>
      <c r="M56" s="471"/>
      <c r="N56" s="68"/>
    </row>
    <row r="57" spans="1:14" s="69" customFormat="1" ht="6" customHeight="1">
      <c r="A57" s="96"/>
      <c r="B57" s="97"/>
      <c r="C57" s="97"/>
      <c r="D57" s="97"/>
      <c r="E57" s="85"/>
      <c r="F57" s="85"/>
      <c r="G57" s="85"/>
      <c r="H57" s="85"/>
      <c r="I57" s="85"/>
      <c r="J57" s="67"/>
      <c r="K57" s="67"/>
      <c r="L57" s="85"/>
      <c r="M57" s="241"/>
      <c r="N57" s="68"/>
    </row>
    <row r="58" spans="1:21" s="61" customFormat="1" ht="12" customHeight="1">
      <c r="A58" s="460" t="s">
        <v>203</v>
      </c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2"/>
      <c r="N58" s="60"/>
      <c r="O58" s="62"/>
      <c r="T58" s="62"/>
      <c r="U58" s="62"/>
    </row>
    <row r="59" spans="1:21" s="61" customFormat="1" ht="10.5" customHeight="1">
      <c r="A59" s="475" t="s">
        <v>204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7"/>
      <c r="N59" s="60"/>
      <c r="O59" s="62"/>
      <c r="T59" s="62"/>
      <c r="U59" s="62"/>
    </row>
    <row r="60" spans="1:14" s="69" customFormat="1" ht="12" customHeight="1">
      <c r="A60" s="449" t="s">
        <v>152</v>
      </c>
      <c r="B60" s="450"/>
      <c r="C60" s="71" t="s">
        <v>327</v>
      </c>
      <c r="D60" s="63">
        <v>20</v>
      </c>
      <c r="E60" s="82">
        <v>3149</v>
      </c>
      <c r="F60" s="92">
        <v>3779</v>
      </c>
      <c r="G60" s="451">
        <f>SUM(F60:F63)</f>
        <v>12432</v>
      </c>
      <c r="H60" s="451">
        <f>SUM(F60:F62,F64)</f>
        <v>14112</v>
      </c>
      <c r="I60" s="454">
        <v>7</v>
      </c>
      <c r="J60" s="67"/>
      <c r="K60" s="67"/>
      <c r="L60" s="469">
        <f>G60/I60</f>
        <v>1776</v>
      </c>
      <c r="M60" s="469">
        <f>H60/I60</f>
        <v>2016</v>
      </c>
      <c r="N60" s="67"/>
    </row>
    <row r="61" spans="1:14" s="69" customFormat="1" ht="12" customHeight="1">
      <c r="A61" s="447" t="s">
        <v>301</v>
      </c>
      <c r="B61" s="448"/>
      <c r="C61" s="71" t="s">
        <v>325</v>
      </c>
      <c r="D61" s="63">
        <v>12</v>
      </c>
      <c r="E61" s="78">
        <v>3149</v>
      </c>
      <c r="F61" s="92">
        <v>3779</v>
      </c>
      <c r="G61" s="452"/>
      <c r="H61" s="452"/>
      <c r="I61" s="455"/>
      <c r="J61" s="72">
        <v>2790</v>
      </c>
      <c r="K61" s="72">
        <v>186</v>
      </c>
      <c r="L61" s="470"/>
      <c r="M61" s="470"/>
      <c r="N61" s="67"/>
    </row>
    <row r="62" spans="1:14" s="69" customFormat="1" ht="12" customHeight="1">
      <c r="A62" s="488" t="s">
        <v>302</v>
      </c>
      <c r="B62" s="488"/>
      <c r="C62" s="88" t="s">
        <v>328</v>
      </c>
      <c r="D62" s="63">
        <v>7</v>
      </c>
      <c r="E62" s="72">
        <v>3566</v>
      </c>
      <c r="F62" s="92">
        <v>4279</v>
      </c>
      <c r="G62" s="452"/>
      <c r="H62" s="452"/>
      <c r="I62" s="455"/>
      <c r="J62" s="67"/>
      <c r="K62" s="67"/>
      <c r="L62" s="470"/>
      <c r="M62" s="470"/>
      <c r="N62" s="67"/>
    </row>
    <row r="63" spans="1:14" s="69" customFormat="1" ht="10.5" customHeight="1">
      <c r="A63" s="488" t="s">
        <v>311</v>
      </c>
      <c r="B63" s="488"/>
      <c r="C63" s="75" t="s">
        <v>260</v>
      </c>
      <c r="D63" s="75"/>
      <c r="E63" s="78">
        <v>496</v>
      </c>
      <c r="F63" s="77">
        <v>595</v>
      </c>
      <c r="G63" s="452"/>
      <c r="H63" s="452"/>
      <c r="I63" s="455"/>
      <c r="J63" s="94"/>
      <c r="K63" s="67"/>
      <c r="L63" s="470"/>
      <c r="M63" s="470"/>
      <c r="N63" s="68"/>
    </row>
    <row r="64" spans="1:14" s="69" customFormat="1" ht="10.5" customHeight="1">
      <c r="A64" s="488"/>
      <c r="B64" s="488"/>
      <c r="C64" s="79" t="s">
        <v>198</v>
      </c>
      <c r="D64" s="80"/>
      <c r="E64" s="82">
        <v>1896</v>
      </c>
      <c r="F64" s="66">
        <v>2275</v>
      </c>
      <c r="G64" s="453"/>
      <c r="H64" s="453"/>
      <c r="I64" s="456"/>
      <c r="J64" s="95"/>
      <c r="K64" s="83"/>
      <c r="L64" s="471"/>
      <c r="M64" s="471"/>
      <c r="N64" s="68"/>
    </row>
    <row r="65" spans="1:14" s="69" customFormat="1" ht="6" customHeight="1">
      <c r="A65" s="275"/>
      <c r="B65" s="276"/>
      <c r="C65" s="276"/>
      <c r="D65" s="276"/>
      <c r="E65" s="276"/>
      <c r="F65" s="276"/>
      <c r="G65" s="276"/>
      <c r="H65" s="276"/>
      <c r="I65" s="263"/>
      <c r="J65" s="109"/>
      <c r="K65" s="109"/>
      <c r="L65" s="109"/>
      <c r="M65" s="236"/>
      <c r="N65" s="68"/>
    </row>
    <row r="66" spans="1:21" s="61" customFormat="1" ht="12" customHeight="1">
      <c r="A66" s="460" t="s">
        <v>205</v>
      </c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2"/>
      <c r="N66" s="60"/>
      <c r="O66" s="62"/>
      <c r="T66" s="62"/>
      <c r="U66" s="62"/>
    </row>
    <row r="67" spans="1:21" s="61" customFormat="1" ht="9.75" customHeight="1">
      <c r="A67" s="463" t="s">
        <v>206</v>
      </c>
      <c r="B67" s="464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5"/>
      <c r="N67" s="60"/>
      <c r="O67" s="62"/>
      <c r="T67" s="62"/>
      <c r="U67" s="62"/>
    </row>
    <row r="68" spans="1:14" s="69" customFormat="1" ht="12" customHeight="1">
      <c r="A68" s="447" t="s">
        <v>303</v>
      </c>
      <c r="B68" s="448"/>
      <c r="C68" s="71" t="s">
        <v>327</v>
      </c>
      <c r="D68" s="63">
        <v>22</v>
      </c>
      <c r="E68" s="454">
        <v>8642</v>
      </c>
      <c r="F68" s="489">
        <v>10370</v>
      </c>
      <c r="G68" s="451">
        <f>F68</f>
        <v>10370</v>
      </c>
      <c r="H68" s="451">
        <f>F68+F74</f>
        <v>12186</v>
      </c>
      <c r="I68" s="454">
        <v>22</v>
      </c>
      <c r="J68" s="67"/>
      <c r="K68" s="67"/>
      <c r="L68" s="478">
        <f>G68/I68</f>
        <v>471.3636363636364</v>
      </c>
      <c r="M68" s="469">
        <f>H68/I68</f>
        <v>553.9090909090909</v>
      </c>
      <c r="N68" s="68"/>
    </row>
    <row r="69" spans="1:14" s="69" customFormat="1" ht="12" customHeight="1">
      <c r="A69" s="496" t="s">
        <v>304</v>
      </c>
      <c r="B69" s="497"/>
      <c r="C69" s="71" t="s">
        <v>329</v>
      </c>
      <c r="D69" s="63">
        <v>22</v>
      </c>
      <c r="E69" s="455"/>
      <c r="F69" s="504"/>
      <c r="G69" s="452"/>
      <c r="H69" s="452"/>
      <c r="I69" s="455"/>
      <c r="J69" s="67"/>
      <c r="K69" s="67"/>
      <c r="L69" s="479"/>
      <c r="M69" s="470"/>
      <c r="N69" s="68"/>
    </row>
    <row r="70" spans="1:14" s="69" customFormat="1" ht="12" customHeight="1">
      <c r="A70" s="449" t="s">
        <v>305</v>
      </c>
      <c r="B70" s="450"/>
      <c r="C70" s="71" t="s">
        <v>326</v>
      </c>
      <c r="D70" s="63">
        <v>22</v>
      </c>
      <c r="E70" s="456"/>
      <c r="F70" s="490"/>
      <c r="G70" s="452"/>
      <c r="H70" s="452"/>
      <c r="I70" s="455"/>
      <c r="J70" s="67"/>
      <c r="K70" s="67"/>
      <c r="L70" s="479"/>
      <c r="M70" s="470"/>
      <c r="N70" s="67"/>
    </row>
    <row r="71" spans="1:17" s="69" customFormat="1" ht="12" customHeight="1">
      <c r="A71" s="447" t="s">
        <v>312</v>
      </c>
      <c r="B71" s="448"/>
      <c r="C71" s="494" t="s">
        <v>265</v>
      </c>
      <c r="D71" s="495"/>
      <c r="E71" s="72">
        <v>644</v>
      </c>
      <c r="F71" s="92">
        <v>773</v>
      </c>
      <c r="G71" s="452"/>
      <c r="H71" s="452"/>
      <c r="I71" s="455"/>
      <c r="J71" s="72">
        <v>1862.55</v>
      </c>
      <c r="K71" s="90">
        <v>74.5</v>
      </c>
      <c r="L71" s="479"/>
      <c r="M71" s="470"/>
      <c r="N71" s="68"/>
      <c r="Q71" s="49"/>
    </row>
    <row r="72" spans="1:17" s="69" customFormat="1" ht="12" customHeight="1">
      <c r="A72" s="496"/>
      <c r="B72" s="497"/>
      <c r="C72" s="494" t="s">
        <v>266</v>
      </c>
      <c r="D72" s="495"/>
      <c r="E72" s="72">
        <v>836</v>
      </c>
      <c r="F72" s="92">
        <v>1003</v>
      </c>
      <c r="G72" s="452"/>
      <c r="H72" s="452"/>
      <c r="I72" s="455"/>
      <c r="J72" s="72">
        <v>1862.55</v>
      </c>
      <c r="K72" s="90">
        <v>74.5</v>
      </c>
      <c r="L72" s="479"/>
      <c r="M72" s="470"/>
      <c r="N72" s="68"/>
      <c r="Q72" s="49"/>
    </row>
    <row r="73" spans="1:17" s="69" customFormat="1" ht="12" customHeight="1">
      <c r="A73" s="496"/>
      <c r="B73" s="497"/>
      <c r="C73" s="494" t="s">
        <v>267</v>
      </c>
      <c r="D73" s="495"/>
      <c r="E73" s="72">
        <v>1381</v>
      </c>
      <c r="F73" s="92">
        <v>1657</v>
      </c>
      <c r="G73" s="452"/>
      <c r="H73" s="452"/>
      <c r="I73" s="455"/>
      <c r="J73" s="72">
        <v>1862.55</v>
      </c>
      <c r="K73" s="90">
        <v>74.5</v>
      </c>
      <c r="L73" s="479"/>
      <c r="M73" s="470"/>
      <c r="N73" s="68"/>
      <c r="Q73" s="49"/>
    </row>
    <row r="74" spans="1:17" s="69" customFormat="1" ht="12" customHeight="1">
      <c r="A74" s="449"/>
      <c r="B74" s="450"/>
      <c r="C74" s="494" t="s">
        <v>268</v>
      </c>
      <c r="D74" s="495"/>
      <c r="E74" s="72">
        <v>1513</v>
      </c>
      <c r="F74" s="92">
        <v>1816</v>
      </c>
      <c r="G74" s="453"/>
      <c r="H74" s="453"/>
      <c r="I74" s="456"/>
      <c r="J74" s="72">
        <v>1862.55</v>
      </c>
      <c r="K74" s="90">
        <v>74.5</v>
      </c>
      <c r="L74" s="480"/>
      <c r="M74" s="471"/>
      <c r="N74" s="68"/>
      <c r="Q74" s="49"/>
    </row>
    <row r="75" spans="1:17" s="69" customFormat="1" ht="6.75" customHeight="1">
      <c r="A75" s="71"/>
      <c r="B75" s="109"/>
      <c r="C75" s="109"/>
      <c r="D75" s="217"/>
      <c r="E75" s="218"/>
      <c r="F75" s="218"/>
      <c r="G75" s="218"/>
      <c r="H75" s="218"/>
      <c r="I75" s="219"/>
      <c r="J75" s="218"/>
      <c r="K75" s="220"/>
      <c r="L75" s="109"/>
      <c r="M75" s="236"/>
      <c r="N75" s="68"/>
      <c r="Q75" s="49"/>
    </row>
    <row r="76" spans="1:21" s="61" customFormat="1" ht="12" customHeight="1">
      <c r="A76" s="460" t="s">
        <v>207</v>
      </c>
      <c r="B76" s="461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2"/>
      <c r="N76" s="60"/>
      <c r="O76" s="62"/>
      <c r="T76" s="62"/>
      <c r="U76" s="62"/>
    </row>
    <row r="77" spans="1:21" s="61" customFormat="1" ht="9" customHeight="1">
      <c r="A77" s="475" t="s">
        <v>208</v>
      </c>
      <c r="B77" s="476"/>
      <c r="C77" s="476"/>
      <c r="D77" s="476"/>
      <c r="E77" s="476"/>
      <c r="F77" s="476"/>
      <c r="G77" s="476"/>
      <c r="H77" s="476"/>
      <c r="I77" s="476"/>
      <c r="J77" s="476"/>
      <c r="K77" s="476"/>
      <c r="L77" s="476"/>
      <c r="M77" s="477"/>
      <c r="N77" s="60"/>
      <c r="O77" s="62"/>
      <c r="T77" s="62"/>
      <c r="U77" s="62"/>
    </row>
    <row r="78" spans="1:14" s="69" customFormat="1" ht="12" customHeight="1">
      <c r="A78" s="488" t="s">
        <v>153</v>
      </c>
      <c r="B78" s="488"/>
      <c r="C78" s="88" t="s">
        <v>326</v>
      </c>
      <c r="D78" s="75">
        <v>12</v>
      </c>
      <c r="E78" s="78">
        <v>997</v>
      </c>
      <c r="F78" s="77">
        <v>1196</v>
      </c>
      <c r="G78" s="451">
        <f>F78+F80+F81+F82</f>
        <v>9052</v>
      </c>
      <c r="H78" s="451">
        <f>F78+F80+F81+F83</f>
        <v>10732</v>
      </c>
      <c r="I78" s="454">
        <v>7</v>
      </c>
      <c r="J78" s="63"/>
      <c r="K78" s="63"/>
      <c r="L78" s="469">
        <f>G78/I78</f>
        <v>1293.142857142857</v>
      </c>
      <c r="M78" s="469">
        <f>H78/I78</f>
        <v>1533.142857142857</v>
      </c>
      <c r="N78" s="68"/>
    </row>
    <row r="79" spans="1:14" s="69" customFormat="1" ht="12" customHeight="1">
      <c r="A79" s="488"/>
      <c r="B79" s="488"/>
      <c r="C79" s="51" t="s">
        <v>331</v>
      </c>
      <c r="D79" s="89">
        <v>60</v>
      </c>
      <c r="E79" s="82">
        <v>3993</v>
      </c>
      <c r="F79" s="66">
        <v>4792</v>
      </c>
      <c r="G79" s="452"/>
      <c r="H79" s="452"/>
      <c r="I79" s="455"/>
      <c r="J79" s="63"/>
      <c r="K79" s="63"/>
      <c r="L79" s="470"/>
      <c r="M79" s="470"/>
      <c r="N79" s="68"/>
    </row>
    <row r="80" spans="1:14" s="69" customFormat="1" ht="12" customHeight="1">
      <c r="A80" s="488" t="s">
        <v>306</v>
      </c>
      <c r="B80" s="488"/>
      <c r="C80" s="71" t="s">
        <v>331</v>
      </c>
      <c r="D80" s="63">
        <v>7</v>
      </c>
      <c r="E80" s="72">
        <v>2485</v>
      </c>
      <c r="F80" s="92">
        <v>2982</v>
      </c>
      <c r="G80" s="452"/>
      <c r="H80" s="452"/>
      <c r="I80" s="455"/>
      <c r="J80" s="63"/>
      <c r="K80" s="63"/>
      <c r="L80" s="470"/>
      <c r="M80" s="470"/>
      <c r="N80" s="68"/>
    </row>
    <row r="81" spans="1:14" s="69" customFormat="1" ht="12" customHeight="1">
      <c r="A81" s="488" t="s">
        <v>302</v>
      </c>
      <c r="B81" s="488"/>
      <c r="C81" s="88" t="s">
        <v>328</v>
      </c>
      <c r="D81" s="63">
        <v>7</v>
      </c>
      <c r="E81" s="72">
        <v>3566</v>
      </c>
      <c r="F81" s="92">
        <v>4279</v>
      </c>
      <c r="G81" s="452"/>
      <c r="H81" s="452"/>
      <c r="I81" s="455"/>
      <c r="J81" s="63"/>
      <c r="K81" s="63"/>
      <c r="L81" s="470"/>
      <c r="M81" s="470"/>
      <c r="N81" s="68"/>
    </row>
    <row r="82" spans="1:14" s="69" customFormat="1" ht="12" customHeight="1">
      <c r="A82" s="488" t="s">
        <v>311</v>
      </c>
      <c r="B82" s="488"/>
      <c r="C82" s="75" t="s">
        <v>260</v>
      </c>
      <c r="D82" s="75"/>
      <c r="E82" s="78">
        <v>496</v>
      </c>
      <c r="F82" s="77">
        <v>595</v>
      </c>
      <c r="G82" s="452"/>
      <c r="H82" s="452"/>
      <c r="I82" s="455"/>
      <c r="J82" s="91"/>
      <c r="K82" s="63"/>
      <c r="L82" s="470"/>
      <c r="M82" s="470"/>
      <c r="N82" s="68"/>
    </row>
    <row r="83" spans="1:14" s="69" customFormat="1" ht="12" customHeight="1">
      <c r="A83" s="488"/>
      <c r="B83" s="488"/>
      <c r="C83" s="79" t="s">
        <v>198</v>
      </c>
      <c r="D83" s="80"/>
      <c r="E83" s="82">
        <v>1896</v>
      </c>
      <c r="F83" s="66">
        <v>2275</v>
      </c>
      <c r="G83" s="453"/>
      <c r="H83" s="453"/>
      <c r="I83" s="456"/>
      <c r="J83" s="91"/>
      <c r="K83" s="63"/>
      <c r="L83" s="471"/>
      <c r="M83" s="471"/>
      <c r="N83" s="68"/>
    </row>
    <row r="84" spans="1:17" s="69" customFormat="1" ht="6.75" customHeight="1">
      <c r="A84" s="84"/>
      <c r="B84" s="67"/>
      <c r="C84" s="67"/>
      <c r="D84" s="97"/>
      <c r="E84" s="85"/>
      <c r="F84" s="85"/>
      <c r="G84" s="85"/>
      <c r="H84" s="85"/>
      <c r="I84" s="100"/>
      <c r="J84" s="85"/>
      <c r="K84" s="101"/>
      <c r="L84" s="67"/>
      <c r="M84" s="236"/>
      <c r="N84" s="68"/>
      <c r="Q84" s="49"/>
    </row>
    <row r="85" spans="1:21" s="61" customFormat="1" ht="12" customHeight="1">
      <c r="A85" s="460" t="s">
        <v>1420</v>
      </c>
      <c r="B85" s="461"/>
      <c r="C85" s="461"/>
      <c r="D85" s="461"/>
      <c r="E85" s="461"/>
      <c r="F85" s="461"/>
      <c r="G85" s="461"/>
      <c r="H85" s="461"/>
      <c r="I85" s="461"/>
      <c r="J85" s="461"/>
      <c r="K85" s="461"/>
      <c r="L85" s="461"/>
      <c r="M85" s="462"/>
      <c r="N85" s="60"/>
      <c r="O85" s="62"/>
      <c r="T85" s="62"/>
      <c r="U85" s="62"/>
    </row>
    <row r="86" spans="1:21" s="61" customFormat="1" ht="8.25" customHeight="1">
      <c r="A86" s="475" t="s">
        <v>209</v>
      </c>
      <c r="B86" s="476"/>
      <c r="C86" s="476"/>
      <c r="D86" s="476"/>
      <c r="E86" s="476"/>
      <c r="F86" s="476"/>
      <c r="G86" s="476"/>
      <c r="H86" s="476"/>
      <c r="I86" s="476"/>
      <c r="J86" s="476"/>
      <c r="K86" s="476"/>
      <c r="L86" s="476"/>
      <c r="M86" s="477"/>
      <c r="N86" s="60"/>
      <c r="O86" s="62"/>
      <c r="T86" s="62"/>
      <c r="U86" s="62"/>
    </row>
    <row r="87" spans="1:14" s="69" customFormat="1" ht="12" customHeight="1">
      <c r="A87" s="447" t="s">
        <v>153</v>
      </c>
      <c r="B87" s="448"/>
      <c r="C87" s="88" t="s">
        <v>326</v>
      </c>
      <c r="D87" s="75">
        <v>6</v>
      </c>
      <c r="E87" s="78">
        <v>997</v>
      </c>
      <c r="F87" s="77">
        <v>1196</v>
      </c>
      <c r="G87" s="451">
        <f>SUM(F87:F89)</f>
        <v>7472</v>
      </c>
      <c r="H87" s="451">
        <f>F87+F88+F90</f>
        <v>9152</v>
      </c>
      <c r="I87" s="454">
        <v>6</v>
      </c>
      <c r="J87" s="63"/>
      <c r="K87" s="63"/>
      <c r="L87" s="469">
        <f>G87/I87</f>
        <v>1245.3333333333333</v>
      </c>
      <c r="M87" s="469">
        <f>H87/I87</f>
        <v>1525.3333333333333</v>
      </c>
      <c r="N87" s="67"/>
    </row>
    <row r="88" spans="1:18" s="69" customFormat="1" ht="12" customHeight="1">
      <c r="A88" s="447" t="s">
        <v>154</v>
      </c>
      <c r="B88" s="448"/>
      <c r="C88" s="88" t="s">
        <v>328</v>
      </c>
      <c r="D88" s="75">
        <v>6</v>
      </c>
      <c r="E88" s="78">
        <v>4734</v>
      </c>
      <c r="F88" s="77">
        <v>5681</v>
      </c>
      <c r="G88" s="452"/>
      <c r="H88" s="452"/>
      <c r="I88" s="455"/>
      <c r="J88" s="63"/>
      <c r="K88" s="63"/>
      <c r="L88" s="470"/>
      <c r="M88" s="470"/>
      <c r="N88" s="67"/>
      <c r="R88" s="93"/>
    </row>
    <row r="89" spans="1:14" s="69" customFormat="1" ht="12" customHeight="1">
      <c r="A89" s="488" t="s">
        <v>149</v>
      </c>
      <c r="B89" s="488"/>
      <c r="C89" s="75" t="s">
        <v>260</v>
      </c>
      <c r="D89" s="75"/>
      <c r="E89" s="78">
        <v>496</v>
      </c>
      <c r="F89" s="77">
        <v>595</v>
      </c>
      <c r="G89" s="452"/>
      <c r="H89" s="452"/>
      <c r="I89" s="455"/>
      <c r="J89" s="91"/>
      <c r="K89" s="63"/>
      <c r="L89" s="470"/>
      <c r="M89" s="470"/>
      <c r="N89" s="68"/>
    </row>
    <row r="90" spans="1:14" s="69" customFormat="1" ht="12" customHeight="1">
      <c r="A90" s="488"/>
      <c r="B90" s="488"/>
      <c r="C90" s="79" t="s">
        <v>198</v>
      </c>
      <c r="D90" s="80"/>
      <c r="E90" s="82">
        <v>1896</v>
      </c>
      <c r="F90" s="66">
        <v>2275</v>
      </c>
      <c r="G90" s="453"/>
      <c r="H90" s="453"/>
      <c r="I90" s="456"/>
      <c r="J90" s="91"/>
      <c r="K90" s="63"/>
      <c r="L90" s="471"/>
      <c r="M90" s="471"/>
      <c r="N90" s="68"/>
    </row>
    <row r="91" spans="1:17" s="69" customFormat="1" ht="6.75" customHeight="1">
      <c r="A91" s="84"/>
      <c r="B91" s="102"/>
      <c r="C91" s="102"/>
      <c r="D91" s="103"/>
      <c r="E91" s="104"/>
      <c r="F91" s="104"/>
      <c r="G91" s="104"/>
      <c r="H91" s="104"/>
      <c r="I91" s="105"/>
      <c r="J91" s="104"/>
      <c r="K91" s="106"/>
      <c r="L91" s="102"/>
      <c r="M91" s="236"/>
      <c r="N91" s="68"/>
      <c r="Q91" s="49"/>
    </row>
    <row r="92" spans="1:21" s="61" customFormat="1" ht="12" customHeight="1">
      <c r="A92" s="491" t="s">
        <v>1421</v>
      </c>
      <c r="B92" s="492"/>
      <c r="C92" s="492"/>
      <c r="D92" s="492"/>
      <c r="E92" s="492"/>
      <c r="F92" s="492"/>
      <c r="G92" s="492"/>
      <c r="H92" s="492"/>
      <c r="I92" s="492"/>
      <c r="J92" s="492"/>
      <c r="K92" s="492"/>
      <c r="L92" s="492"/>
      <c r="M92" s="493"/>
      <c r="N92" s="60"/>
      <c r="O92" s="62"/>
      <c r="T92" s="62"/>
      <c r="U92" s="62"/>
    </row>
    <row r="93" spans="1:14" s="69" customFormat="1" ht="10.5" customHeight="1">
      <c r="A93" s="447" t="s">
        <v>153</v>
      </c>
      <c r="B93" s="448"/>
      <c r="C93" s="51" t="s">
        <v>331</v>
      </c>
      <c r="D93" s="89">
        <v>30</v>
      </c>
      <c r="E93" s="82">
        <v>3993</v>
      </c>
      <c r="F93" s="66">
        <v>4792</v>
      </c>
      <c r="G93" s="452">
        <f>SUM(F93:F95)</f>
        <v>20675</v>
      </c>
      <c r="H93" s="452">
        <f>F93+F94+F96</f>
        <v>22355</v>
      </c>
      <c r="I93" s="455">
        <v>18</v>
      </c>
      <c r="J93" s="89"/>
      <c r="K93" s="89"/>
      <c r="L93" s="470">
        <f>G93/I93</f>
        <v>1148.611111111111</v>
      </c>
      <c r="M93" s="470">
        <f>H93/I93</f>
        <v>1241.9444444444443</v>
      </c>
      <c r="N93" s="67"/>
    </row>
    <row r="94" spans="1:18" s="69" customFormat="1" ht="10.5" customHeight="1">
      <c r="A94" s="447" t="s">
        <v>154</v>
      </c>
      <c r="B94" s="448"/>
      <c r="C94" s="51" t="s">
        <v>325</v>
      </c>
      <c r="D94" s="89">
        <v>18</v>
      </c>
      <c r="E94" s="82">
        <v>12740</v>
      </c>
      <c r="F94" s="66">
        <v>15288</v>
      </c>
      <c r="G94" s="452"/>
      <c r="H94" s="452"/>
      <c r="I94" s="455"/>
      <c r="J94" s="63"/>
      <c r="K94" s="63"/>
      <c r="L94" s="470"/>
      <c r="M94" s="470"/>
      <c r="N94" s="67"/>
      <c r="R94" s="93"/>
    </row>
    <row r="95" spans="1:14" s="69" customFormat="1" ht="10.5" customHeight="1">
      <c r="A95" s="488" t="s">
        <v>149</v>
      </c>
      <c r="B95" s="488"/>
      <c r="C95" s="75" t="s">
        <v>260</v>
      </c>
      <c r="D95" s="75"/>
      <c r="E95" s="78">
        <v>496</v>
      </c>
      <c r="F95" s="77">
        <v>595</v>
      </c>
      <c r="G95" s="452"/>
      <c r="H95" s="452"/>
      <c r="I95" s="455"/>
      <c r="J95" s="91"/>
      <c r="K95" s="63"/>
      <c r="L95" s="470"/>
      <c r="M95" s="470"/>
      <c r="N95" s="68"/>
    </row>
    <row r="96" spans="1:14" s="69" customFormat="1" ht="10.5" customHeight="1">
      <c r="A96" s="488"/>
      <c r="B96" s="488"/>
      <c r="C96" s="79" t="s">
        <v>198</v>
      </c>
      <c r="D96" s="80"/>
      <c r="E96" s="82">
        <v>1896</v>
      </c>
      <c r="F96" s="66">
        <v>2275</v>
      </c>
      <c r="G96" s="453"/>
      <c r="H96" s="453"/>
      <c r="I96" s="456"/>
      <c r="J96" s="91"/>
      <c r="K96" s="63"/>
      <c r="L96" s="471"/>
      <c r="M96" s="471"/>
      <c r="N96" s="68"/>
    </row>
    <row r="97" spans="1:17" s="69" customFormat="1" ht="6.75" customHeight="1">
      <c r="A97" s="84"/>
      <c r="B97" s="102"/>
      <c r="C97" s="102"/>
      <c r="D97" s="103"/>
      <c r="E97" s="104"/>
      <c r="F97" s="104"/>
      <c r="G97" s="104"/>
      <c r="H97" s="104"/>
      <c r="I97" s="105"/>
      <c r="J97" s="104"/>
      <c r="K97" s="106"/>
      <c r="L97" s="102"/>
      <c r="M97" s="236"/>
      <c r="N97" s="68"/>
      <c r="Q97" s="49"/>
    </row>
    <row r="98" spans="1:21" s="61" customFormat="1" ht="12" customHeight="1">
      <c r="A98" s="460" t="s">
        <v>210</v>
      </c>
      <c r="B98" s="461"/>
      <c r="C98" s="461"/>
      <c r="D98" s="461"/>
      <c r="E98" s="461"/>
      <c r="F98" s="461"/>
      <c r="G98" s="461"/>
      <c r="H98" s="461"/>
      <c r="I98" s="461"/>
      <c r="J98" s="461"/>
      <c r="K98" s="461"/>
      <c r="L98" s="461"/>
      <c r="M98" s="462"/>
      <c r="N98" s="60"/>
      <c r="O98" s="62"/>
      <c r="T98" s="62"/>
      <c r="U98" s="62"/>
    </row>
    <row r="99" spans="1:21" s="61" customFormat="1" ht="9.75" customHeight="1">
      <c r="A99" s="475" t="s">
        <v>211</v>
      </c>
      <c r="B99" s="476"/>
      <c r="C99" s="476"/>
      <c r="D99" s="476"/>
      <c r="E99" s="476"/>
      <c r="F99" s="476"/>
      <c r="G99" s="476"/>
      <c r="H99" s="476"/>
      <c r="I99" s="476"/>
      <c r="J99" s="476"/>
      <c r="K99" s="476"/>
      <c r="L99" s="476"/>
      <c r="M99" s="477"/>
      <c r="N99" s="60"/>
      <c r="O99" s="62"/>
      <c r="T99" s="62"/>
      <c r="U99" s="62"/>
    </row>
    <row r="100" spans="1:16" s="69" customFormat="1" ht="12" customHeight="1">
      <c r="A100" s="494" t="s">
        <v>152</v>
      </c>
      <c r="B100" s="495"/>
      <c r="C100" s="71" t="s">
        <v>327</v>
      </c>
      <c r="D100" s="63">
        <v>20</v>
      </c>
      <c r="E100" s="72">
        <v>3149</v>
      </c>
      <c r="F100" s="77">
        <v>3779</v>
      </c>
      <c r="G100" s="451">
        <f>SUM(F100:F102)</f>
        <v>26784</v>
      </c>
      <c r="H100" s="451">
        <f>F100+F101+F104</f>
        <v>29114</v>
      </c>
      <c r="I100" s="454">
        <v>20</v>
      </c>
      <c r="J100" s="102"/>
      <c r="K100" s="102"/>
      <c r="L100" s="451">
        <f>G100/I100</f>
        <v>1339.2</v>
      </c>
      <c r="M100" s="469">
        <f>H100/I100</f>
        <v>1455.7</v>
      </c>
      <c r="N100" s="67"/>
      <c r="P100" s="70"/>
    </row>
    <row r="101" spans="1:14" s="69" customFormat="1" ht="12" customHeight="1">
      <c r="A101" s="494" t="s">
        <v>155</v>
      </c>
      <c r="B101" s="495"/>
      <c r="C101" s="71" t="s">
        <v>327</v>
      </c>
      <c r="D101" s="63">
        <v>20</v>
      </c>
      <c r="E101" s="72">
        <v>12507</v>
      </c>
      <c r="F101" s="77">
        <v>15008</v>
      </c>
      <c r="G101" s="452"/>
      <c r="H101" s="452"/>
      <c r="I101" s="455"/>
      <c r="J101" s="67"/>
      <c r="K101" s="67"/>
      <c r="L101" s="452"/>
      <c r="M101" s="470"/>
      <c r="N101" s="68"/>
    </row>
    <row r="102" spans="1:14" s="69" customFormat="1" ht="12" customHeight="1">
      <c r="A102" s="466" t="s">
        <v>1422</v>
      </c>
      <c r="B102" s="242" t="s">
        <v>293</v>
      </c>
      <c r="C102" s="447" t="s">
        <v>313</v>
      </c>
      <c r="D102" s="448"/>
      <c r="E102" s="78">
        <v>6664</v>
      </c>
      <c r="F102" s="77">
        <v>7997</v>
      </c>
      <c r="G102" s="452"/>
      <c r="H102" s="452"/>
      <c r="I102" s="455"/>
      <c r="J102" s="67"/>
      <c r="K102" s="67"/>
      <c r="L102" s="452"/>
      <c r="M102" s="470"/>
      <c r="N102" s="68"/>
    </row>
    <row r="103" spans="1:14" s="69" customFormat="1" ht="12" customHeight="1">
      <c r="A103" s="467"/>
      <c r="B103" s="50" t="s">
        <v>314</v>
      </c>
      <c r="C103" s="447" t="s">
        <v>313</v>
      </c>
      <c r="D103" s="448"/>
      <c r="E103" s="78"/>
      <c r="F103" s="77">
        <v>9662</v>
      </c>
      <c r="G103" s="452"/>
      <c r="H103" s="452"/>
      <c r="I103" s="455"/>
      <c r="J103" s="67"/>
      <c r="K103" s="67"/>
      <c r="L103" s="452"/>
      <c r="M103" s="470"/>
      <c r="N103" s="68"/>
    </row>
    <row r="104" spans="1:14" s="69" customFormat="1" ht="12" customHeight="1">
      <c r="A104" s="468"/>
      <c r="B104" s="242" t="s">
        <v>294</v>
      </c>
      <c r="C104" s="494" t="s">
        <v>313</v>
      </c>
      <c r="D104" s="495"/>
      <c r="E104" s="72"/>
      <c r="F104" s="92">
        <v>10327</v>
      </c>
      <c r="G104" s="453"/>
      <c r="H104" s="453"/>
      <c r="I104" s="456"/>
      <c r="J104" s="83"/>
      <c r="K104" s="83"/>
      <c r="L104" s="453"/>
      <c r="M104" s="471"/>
      <c r="N104" s="68"/>
    </row>
    <row r="105" spans="1:14" s="69" customFormat="1" ht="6" customHeight="1">
      <c r="A105" s="84"/>
      <c r="B105" s="67"/>
      <c r="C105" s="67"/>
      <c r="D105" s="97"/>
      <c r="E105" s="85"/>
      <c r="F105" s="85"/>
      <c r="G105" s="85"/>
      <c r="H105" s="85"/>
      <c r="I105" s="85"/>
      <c r="J105" s="67"/>
      <c r="K105" s="67"/>
      <c r="L105" s="67"/>
      <c r="M105" s="236"/>
      <c r="N105" s="68"/>
    </row>
    <row r="106" spans="1:21" s="61" customFormat="1" ht="12" customHeight="1">
      <c r="A106" s="460" t="s">
        <v>212</v>
      </c>
      <c r="B106" s="461"/>
      <c r="C106" s="461"/>
      <c r="D106" s="461"/>
      <c r="E106" s="461"/>
      <c r="F106" s="461"/>
      <c r="G106" s="461"/>
      <c r="H106" s="461"/>
      <c r="I106" s="461"/>
      <c r="J106" s="461"/>
      <c r="K106" s="461"/>
      <c r="L106" s="461"/>
      <c r="M106" s="462"/>
      <c r="N106" s="60"/>
      <c r="O106" s="62"/>
      <c r="T106" s="62"/>
      <c r="U106" s="62"/>
    </row>
    <row r="107" spans="1:21" s="61" customFormat="1" ht="9.75" customHeight="1">
      <c r="A107" s="475" t="s">
        <v>213</v>
      </c>
      <c r="B107" s="476"/>
      <c r="C107" s="476"/>
      <c r="D107" s="476"/>
      <c r="E107" s="476"/>
      <c r="F107" s="476"/>
      <c r="G107" s="476"/>
      <c r="H107" s="476"/>
      <c r="I107" s="476"/>
      <c r="J107" s="476"/>
      <c r="K107" s="476"/>
      <c r="L107" s="476"/>
      <c r="M107" s="477"/>
      <c r="N107" s="60"/>
      <c r="O107" s="62"/>
      <c r="T107" s="62"/>
      <c r="U107" s="62"/>
    </row>
    <row r="108" spans="1:14" s="69" customFormat="1" ht="12" customHeight="1">
      <c r="A108" s="488" t="s">
        <v>1370</v>
      </c>
      <c r="B108" s="488"/>
      <c r="C108" s="88" t="s">
        <v>326</v>
      </c>
      <c r="D108" s="75">
        <v>6</v>
      </c>
      <c r="E108" s="78">
        <v>997</v>
      </c>
      <c r="F108" s="77">
        <v>1196</v>
      </c>
      <c r="G108" s="472">
        <f>(F108*2)+F110+F116</f>
        <v>12844</v>
      </c>
      <c r="H108" s="451">
        <f>F109+F112+F115+F117</f>
        <v>20496</v>
      </c>
      <c r="I108" s="454">
        <v>7</v>
      </c>
      <c r="J108" s="63"/>
      <c r="K108" s="63"/>
      <c r="L108" s="451">
        <f>G108/I108</f>
        <v>1834.857142857143</v>
      </c>
      <c r="M108" s="469">
        <f>H108/I108</f>
        <v>2928</v>
      </c>
      <c r="N108" s="68"/>
    </row>
    <row r="109" spans="1:14" s="69" customFormat="1" ht="12" customHeight="1">
      <c r="A109" s="488"/>
      <c r="B109" s="488"/>
      <c r="C109" s="51" t="s">
        <v>331</v>
      </c>
      <c r="D109" s="89">
        <v>30</v>
      </c>
      <c r="E109" s="82">
        <v>3993</v>
      </c>
      <c r="F109" s="66">
        <v>4792</v>
      </c>
      <c r="G109" s="473"/>
      <c r="H109" s="452"/>
      <c r="I109" s="455"/>
      <c r="J109" s="63"/>
      <c r="K109" s="63"/>
      <c r="L109" s="452"/>
      <c r="M109" s="470"/>
      <c r="N109" s="68"/>
    </row>
    <row r="110" spans="1:14" s="69" customFormat="1" ht="12" customHeight="1">
      <c r="A110" s="447" t="s">
        <v>307</v>
      </c>
      <c r="B110" s="448"/>
      <c r="C110" s="71" t="s">
        <v>327</v>
      </c>
      <c r="D110" s="63">
        <v>7</v>
      </c>
      <c r="E110" s="454">
        <v>8214</v>
      </c>
      <c r="F110" s="489">
        <v>9857</v>
      </c>
      <c r="G110" s="473"/>
      <c r="H110" s="452"/>
      <c r="I110" s="455"/>
      <c r="J110" s="107"/>
      <c r="K110" s="107"/>
      <c r="L110" s="452"/>
      <c r="M110" s="470"/>
      <c r="N110" s="67"/>
    </row>
    <row r="111" spans="1:14" s="69" customFormat="1" ht="12" customHeight="1">
      <c r="A111" s="449" t="s">
        <v>308</v>
      </c>
      <c r="B111" s="450"/>
      <c r="C111" s="88" t="s">
        <v>328</v>
      </c>
      <c r="D111" s="75">
        <v>7</v>
      </c>
      <c r="E111" s="456"/>
      <c r="F111" s="490"/>
      <c r="G111" s="473"/>
      <c r="H111" s="452"/>
      <c r="I111" s="455"/>
      <c r="J111" s="107"/>
      <c r="K111" s="107"/>
      <c r="L111" s="452"/>
      <c r="M111" s="470"/>
      <c r="N111" s="67"/>
    </row>
    <row r="112" spans="1:14" s="69" customFormat="1" ht="12" customHeight="1">
      <c r="A112" s="447" t="s">
        <v>307</v>
      </c>
      <c r="B112" s="448"/>
      <c r="C112" s="71" t="s">
        <v>327</v>
      </c>
      <c r="D112" s="63">
        <v>7</v>
      </c>
      <c r="E112" s="454">
        <v>9295</v>
      </c>
      <c r="F112" s="489">
        <v>11154</v>
      </c>
      <c r="G112" s="473"/>
      <c r="H112" s="452"/>
      <c r="I112" s="455"/>
      <c r="J112" s="107"/>
      <c r="K112" s="107"/>
      <c r="L112" s="452"/>
      <c r="M112" s="470"/>
      <c r="N112" s="67"/>
    </row>
    <row r="113" spans="1:14" s="69" customFormat="1" ht="12" customHeight="1">
      <c r="A113" s="449" t="s">
        <v>309</v>
      </c>
      <c r="B113" s="450"/>
      <c r="C113" s="88" t="s">
        <v>328</v>
      </c>
      <c r="D113" s="63">
        <v>7</v>
      </c>
      <c r="E113" s="456"/>
      <c r="F113" s="490"/>
      <c r="G113" s="473"/>
      <c r="H113" s="452"/>
      <c r="I113" s="455"/>
      <c r="J113" s="107"/>
      <c r="K113" s="107"/>
      <c r="L113" s="452"/>
      <c r="M113" s="470"/>
      <c r="N113" s="67"/>
    </row>
    <row r="114" spans="1:14" s="69" customFormat="1" ht="12" customHeight="1">
      <c r="A114" s="447" t="s">
        <v>1414</v>
      </c>
      <c r="B114" s="448"/>
      <c r="C114" s="75" t="s">
        <v>260</v>
      </c>
      <c r="D114" s="75"/>
      <c r="E114" s="78">
        <v>496</v>
      </c>
      <c r="F114" s="77">
        <v>595</v>
      </c>
      <c r="G114" s="473"/>
      <c r="H114" s="452"/>
      <c r="I114" s="455"/>
      <c r="J114" s="91"/>
      <c r="K114" s="63"/>
      <c r="L114" s="452"/>
      <c r="M114" s="470"/>
      <c r="N114" s="68"/>
    </row>
    <row r="115" spans="1:14" s="69" customFormat="1" ht="12" customHeight="1">
      <c r="A115" s="449"/>
      <c r="B115" s="450"/>
      <c r="C115" s="79" t="s">
        <v>198</v>
      </c>
      <c r="D115" s="80"/>
      <c r="E115" s="82">
        <v>1896</v>
      </c>
      <c r="F115" s="66">
        <v>2275</v>
      </c>
      <c r="G115" s="473"/>
      <c r="H115" s="452"/>
      <c r="I115" s="455"/>
      <c r="J115" s="108"/>
      <c r="K115" s="75"/>
      <c r="L115" s="452"/>
      <c r="M115" s="470"/>
      <c r="N115" s="68"/>
    </row>
    <row r="116" spans="1:14" s="69" customFormat="1" ht="12" customHeight="1">
      <c r="A116" s="447" t="s">
        <v>1423</v>
      </c>
      <c r="B116" s="448"/>
      <c r="C116" s="75" t="s">
        <v>260</v>
      </c>
      <c r="D116" s="75"/>
      <c r="E116" s="78">
        <v>496</v>
      </c>
      <c r="F116" s="77">
        <v>595</v>
      </c>
      <c r="G116" s="473"/>
      <c r="H116" s="452"/>
      <c r="I116" s="455"/>
      <c r="J116" s="91"/>
      <c r="K116" s="63"/>
      <c r="L116" s="452"/>
      <c r="M116" s="470"/>
      <c r="N116" s="68"/>
    </row>
    <row r="117" spans="1:14" s="69" customFormat="1" ht="12" customHeight="1">
      <c r="A117" s="449"/>
      <c r="B117" s="450"/>
      <c r="C117" s="79" t="s">
        <v>198</v>
      </c>
      <c r="D117" s="80"/>
      <c r="E117" s="82">
        <v>1896</v>
      </c>
      <c r="F117" s="66">
        <v>2275</v>
      </c>
      <c r="G117" s="474"/>
      <c r="H117" s="453"/>
      <c r="I117" s="456"/>
      <c r="J117" s="91"/>
      <c r="K117" s="63"/>
      <c r="L117" s="453"/>
      <c r="M117" s="471"/>
      <c r="N117" s="68"/>
    </row>
    <row r="118" spans="1:14" s="69" customFormat="1" ht="6" customHeight="1">
      <c r="A118" s="71"/>
      <c r="B118" s="109"/>
      <c r="C118" s="109"/>
      <c r="D118" s="110"/>
      <c r="E118" s="111"/>
      <c r="F118" s="111"/>
      <c r="G118" s="111"/>
      <c r="H118" s="111"/>
      <c r="I118" s="112"/>
      <c r="J118" s="109"/>
      <c r="K118" s="109"/>
      <c r="L118" s="109"/>
      <c r="M118" s="236"/>
      <c r="N118" s="67"/>
    </row>
    <row r="119" spans="1:21" s="61" customFormat="1" ht="12" customHeight="1">
      <c r="A119" s="460" t="s">
        <v>214</v>
      </c>
      <c r="B119" s="461"/>
      <c r="C119" s="461"/>
      <c r="D119" s="461"/>
      <c r="E119" s="461"/>
      <c r="F119" s="461"/>
      <c r="G119" s="461"/>
      <c r="H119" s="461"/>
      <c r="I119" s="461"/>
      <c r="J119" s="461"/>
      <c r="K119" s="461"/>
      <c r="L119" s="461"/>
      <c r="M119" s="462"/>
      <c r="N119" s="60"/>
      <c r="O119" s="62"/>
      <c r="T119" s="62"/>
      <c r="U119" s="62"/>
    </row>
    <row r="120" spans="1:21" s="61" customFormat="1" ht="9" customHeight="1">
      <c r="A120" s="463" t="s">
        <v>215</v>
      </c>
      <c r="B120" s="464"/>
      <c r="C120" s="464"/>
      <c r="D120" s="464"/>
      <c r="E120" s="464"/>
      <c r="F120" s="464"/>
      <c r="G120" s="464"/>
      <c r="H120" s="464"/>
      <c r="I120" s="464"/>
      <c r="J120" s="464"/>
      <c r="K120" s="464"/>
      <c r="L120" s="464"/>
      <c r="M120" s="465"/>
      <c r="N120" s="60"/>
      <c r="O120" s="62"/>
      <c r="T120" s="62"/>
      <c r="U120" s="62"/>
    </row>
    <row r="121" spans="1:14" s="69" customFormat="1" ht="12" customHeight="1">
      <c r="A121" s="488" t="s">
        <v>270</v>
      </c>
      <c r="B121" s="488"/>
      <c r="C121" s="88" t="s">
        <v>326</v>
      </c>
      <c r="D121" s="75">
        <v>12</v>
      </c>
      <c r="E121" s="78">
        <v>997</v>
      </c>
      <c r="F121" s="77">
        <v>1196</v>
      </c>
      <c r="G121" s="451">
        <f>F121+F124</f>
        <v>3831</v>
      </c>
      <c r="H121" s="451">
        <f>F123+F124</f>
        <v>8355</v>
      </c>
      <c r="I121" s="454">
        <v>5</v>
      </c>
      <c r="J121" s="63"/>
      <c r="K121" s="63"/>
      <c r="L121" s="457">
        <f>G121/I121</f>
        <v>766.2</v>
      </c>
      <c r="M121" s="457">
        <f>H121/I121</f>
        <v>1671</v>
      </c>
      <c r="N121" s="68"/>
    </row>
    <row r="122" spans="1:14" s="69" customFormat="1" ht="12" customHeight="1">
      <c r="A122" s="488"/>
      <c r="B122" s="488"/>
      <c r="C122" s="51" t="s">
        <v>331</v>
      </c>
      <c r="D122" s="89">
        <v>60</v>
      </c>
      <c r="E122" s="82">
        <v>3993</v>
      </c>
      <c r="F122" s="66">
        <v>4792</v>
      </c>
      <c r="G122" s="452"/>
      <c r="H122" s="452"/>
      <c r="I122" s="455"/>
      <c r="J122" s="63"/>
      <c r="K122" s="63"/>
      <c r="L122" s="458"/>
      <c r="M122" s="458"/>
      <c r="N122" s="68"/>
    </row>
    <row r="123" spans="1:14" s="69" customFormat="1" ht="12" customHeight="1">
      <c r="A123" s="494" t="s">
        <v>269</v>
      </c>
      <c r="B123" s="495"/>
      <c r="C123" s="51" t="s">
        <v>331</v>
      </c>
      <c r="D123" s="89">
        <v>35</v>
      </c>
      <c r="E123" s="72">
        <v>4767</v>
      </c>
      <c r="F123" s="92">
        <v>5720</v>
      </c>
      <c r="G123" s="452"/>
      <c r="H123" s="452"/>
      <c r="I123" s="455"/>
      <c r="J123" s="72"/>
      <c r="K123" s="114"/>
      <c r="L123" s="458"/>
      <c r="M123" s="458"/>
      <c r="N123" s="68"/>
    </row>
    <row r="124" spans="1:14" s="69" customFormat="1" ht="12" customHeight="1">
      <c r="A124" s="494" t="s">
        <v>156</v>
      </c>
      <c r="B124" s="495"/>
      <c r="C124" s="51" t="s">
        <v>331</v>
      </c>
      <c r="D124" s="89">
        <v>5</v>
      </c>
      <c r="E124" s="72">
        <v>2196</v>
      </c>
      <c r="F124" s="92">
        <v>2635</v>
      </c>
      <c r="G124" s="453"/>
      <c r="H124" s="453"/>
      <c r="I124" s="456"/>
      <c r="J124" s="83"/>
      <c r="K124" s="83"/>
      <c r="L124" s="459"/>
      <c r="M124" s="459"/>
      <c r="N124" s="67"/>
    </row>
    <row r="125" spans="1:14" s="69" customFormat="1" ht="6" customHeight="1">
      <c r="A125" s="71"/>
      <c r="B125" s="109"/>
      <c r="C125" s="109"/>
      <c r="D125" s="217"/>
      <c r="E125" s="218"/>
      <c r="F125" s="218"/>
      <c r="G125" s="218"/>
      <c r="H125" s="218"/>
      <c r="I125" s="218"/>
      <c r="J125" s="109"/>
      <c r="K125" s="109"/>
      <c r="L125" s="217"/>
      <c r="M125" s="241"/>
      <c r="N125" s="67"/>
    </row>
    <row r="126" spans="1:21" s="61" customFormat="1" ht="12" customHeight="1">
      <c r="A126" s="460" t="s">
        <v>216</v>
      </c>
      <c r="B126" s="461"/>
      <c r="C126" s="461"/>
      <c r="D126" s="461"/>
      <c r="E126" s="461"/>
      <c r="F126" s="461"/>
      <c r="G126" s="461"/>
      <c r="H126" s="461"/>
      <c r="I126" s="461"/>
      <c r="J126" s="461"/>
      <c r="K126" s="461"/>
      <c r="L126" s="461"/>
      <c r="M126" s="462"/>
      <c r="N126" s="60"/>
      <c r="O126" s="62"/>
      <c r="T126" s="62"/>
      <c r="U126" s="62"/>
    </row>
    <row r="127" spans="1:21" s="61" customFormat="1" ht="8.25" customHeight="1">
      <c r="A127" s="475" t="s">
        <v>217</v>
      </c>
      <c r="B127" s="476"/>
      <c r="C127" s="476"/>
      <c r="D127" s="476"/>
      <c r="E127" s="476"/>
      <c r="F127" s="476"/>
      <c r="G127" s="476"/>
      <c r="H127" s="476"/>
      <c r="I127" s="476"/>
      <c r="J127" s="476"/>
      <c r="K127" s="476"/>
      <c r="L127" s="476"/>
      <c r="M127" s="477"/>
      <c r="N127" s="60"/>
      <c r="O127" s="62"/>
      <c r="T127" s="62"/>
      <c r="U127" s="62"/>
    </row>
    <row r="128" spans="1:14" s="69" customFormat="1" ht="19.5" customHeight="1">
      <c r="A128" s="466" t="s">
        <v>157</v>
      </c>
      <c r="B128" s="466"/>
      <c r="C128" s="466" t="s">
        <v>327</v>
      </c>
      <c r="D128" s="466">
        <v>20</v>
      </c>
      <c r="E128" s="72">
        <v>3150</v>
      </c>
      <c r="F128" s="469">
        <v>3780</v>
      </c>
      <c r="G128" s="469"/>
      <c r="H128" s="469"/>
      <c r="I128" s="454"/>
      <c r="J128" s="63"/>
      <c r="K128" s="63"/>
      <c r="L128" s="499"/>
      <c r="M128" s="514"/>
      <c r="N128" s="67"/>
    </row>
    <row r="129" spans="1:14" s="69" customFormat="1" ht="15" customHeight="1">
      <c r="A129" s="468"/>
      <c r="B129" s="468"/>
      <c r="C129" s="468"/>
      <c r="D129" s="468"/>
      <c r="E129" s="82"/>
      <c r="F129" s="471"/>
      <c r="G129" s="471"/>
      <c r="H129" s="471"/>
      <c r="I129" s="456"/>
      <c r="J129" s="89"/>
      <c r="K129" s="89"/>
      <c r="L129" s="500"/>
      <c r="M129" s="515"/>
      <c r="N129" s="67"/>
    </row>
    <row r="130" spans="1:14" s="69" customFormat="1" ht="6" customHeight="1">
      <c r="A130" s="84"/>
      <c r="B130" s="67"/>
      <c r="C130" s="67"/>
      <c r="D130" s="97"/>
      <c r="E130" s="85"/>
      <c r="F130" s="85"/>
      <c r="G130" s="85"/>
      <c r="H130" s="85"/>
      <c r="I130" s="85"/>
      <c r="J130" s="67"/>
      <c r="K130" s="67"/>
      <c r="L130" s="97"/>
      <c r="M130" s="258"/>
      <c r="N130" s="67"/>
    </row>
    <row r="131" spans="1:21" s="61" customFormat="1" ht="12.75" customHeight="1">
      <c r="A131" s="460" t="s">
        <v>218</v>
      </c>
      <c r="B131" s="461"/>
      <c r="C131" s="461"/>
      <c r="D131" s="461"/>
      <c r="E131" s="461"/>
      <c r="F131" s="461"/>
      <c r="G131" s="461"/>
      <c r="H131" s="461"/>
      <c r="I131" s="461"/>
      <c r="J131" s="461"/>
      <c r="K131" s="461"/>
      <c r="L131" s="461"/>
      <c r="M131" s="462"/>
      <c r="N131" s="60"/>
      <c r="O131" s="62"/>
      <c r="T131" s="62"/>
      <c r="U131" s="62"/>
    </row>
    <row r="132" spans="1:21" s="61" customFormat="1" ht="9" customHeight="1">
      <c r="A132" s="475" t="s">
        <v>219</v>
      </c>
      <c r="B132" s="476"/>
      <c r="C132" s="476"/>
      <c r="D132" s="476"/>
      <c r="E132" s="476"/>
      <c r="F132" s="476"/>
      <c r="G132" s="476"/>
      <c r="H132" s="476"/>
      <c r="I132" s="476"/>
      <c r="J132" s="476"/>
      <c r="K132" s="476"/>
      <c r="L132" s="476"/>
      <c r="M132" s="477"/>
      <c r="N132" s="60"/>
      <c r="O132" s="62"/>
      <c r="T132" s="62"/>
      <c r="U132" s="62"/>
    </row>
    <row r="133" spans="1:21" s="61" customFormat="1" ht="9" customHeight="1">
      <c r="A133" s="117"/>
      <c r="B133" s="118"/>
      <c r="C133" s="119"/>
      <c r="D133" s="119"/>
      <c r="E133" s="119"/>
      <c r="F133" s="119"/>
      <c r="G133" s="118"/>
      <c r="H133" s="118"/>
      <c r="I133" s="239"/>
      <c r="J133" s="119"/>
      <c r="K133" s="119"/>
      <c r="L133" s="9" t="s">
        <v>315</v>
      </c>
      <c r="M133" s="237"/>
      <c r="N133" s="60"/>
      <c r="O133" s="62"/>
      <c r="T133" s="62"/>
      <c r="U133" s="62"/>
    </row>
    <row r="134" spans="1:14" s="69" customFormat="1" ht="9.75" customHeight="1">
      <c r="A134" s="447" t="s">
        <v>158</v>
      </c>
      <c r="B134" s="448"/>
      <c r="C134" s="498" t="s">
        <v>271</v>
      </c>
      <c r="D134" s="498"/>
      <c r="E134" s="121">
        <v>931</v>
      </c>
      <c r="F134" s="92">
        <v>1117</v>
      </c>
      <c r="G134" s="77"/>
      <c r="H134" s="77"/>
      <c r="I134" s="501"/>
      <c r="J134" s="122"/>
      <c r="K134" s="122"/>
      <c r="L134" s="58">
        <f>F134/3</f>
        <v>372.3333333333333</v>
      </c>
      <c r="M134" s="234"/>
      <c r="N134" s="67"/>
    </row>
    <row r="135" spans="1:14" s="69" customFormat="1" ht="9.75" customHeight="1">
      <c r="A135" s="496"/>
      <c r="B135" s="497"/>
      <c r="C135" s="488" t="s">
        <v>272</v>
      </c>
      <c r="D135" s="488"/>
      <c r="E135" s="72">
        <v>1161</v>
      </c>
      <c r="F135" s="92">
        <v>1393</v>
      </c>
      <c r="G135" s="99"/>
      <c r="H135" s="99"/>
      <c r="I135" s="502"/>
      <c r="J135" s="122"/>
      <c r="K135" s="122"/>
      <c r="L135" s="58">
        <f>F135/3</f>
        <v>464.3333333333333</v>
      </c>
      <c r="M135" s="234"/>
      <c r="N135" s="67"/>
    </row>
    <row r="136" spans="1:14" s="69" customFormat="1" ht="9.75" customHeight="1">
      <c r="A136" s="496"/>
      <c r="B136" s="497"/>
      <c r="C136" s="488" t="s">
        <v>273</v>
      </c>
      <c r="D136" s="488"/>
      <c r="E136" s="72">
        <v>1351</v>
      </c>
      <c r="F136" s="92">
        <v>1621</v>
      </c>
      <c r="G136" s="99"/>
      <c r="H136" s="99"/>
      <c r="I136" s="502"/>
      <c r="J136" s="122"/>
      <c r="K136" s="122"/>
      <c r="L136" s="58">
        <f>F136/3</f>
        <v>540.3333333333334</v>
      </c>
      <c r="M136" s="234"/>
      <c r="N136" s="67"/>
    </row>
    <row r="137" spans="1:14" s="69" customFormat="1" ht="9.75" customHeight="1">
      <c r="A137" s="496"/>
      <c r="B137" s="497"/>
      <c r="C137" s="488" t="s">
        <v>274</v>
      </c>
      <c r="D137" s="488"/>
      <c r="E137" s="72">
        <v>1550</v>
      </c>
      <c r="F137" s="92">
        <v>1860</v>
      </c>
      <c r="G137" s="99"/>
      <c r="H137" s="99"/>
      <c r="I137" s="502"/>
      <c r="J137" s="122"/>
      <c r="K137" s="122"/>
      <c r="L137" s="58">
        <f>F137/5</f>
        <v>372</v>
      </c>
      <c r="M137" s="234"/>
      <c r="N137" s="67"/>
    </row>
    <row r="138" spans="1:14" s="69" customFormat="1" ht="9.75" customHeight="1">
      <c r="A138" s="496"/>
      <c r="B138" s="497"/>
      <c r="C138" s="488" t="s">
        <v>275</v>
      </c>
      <c r="D138" s="488"/>
      <c r="E138" s="72">
        <v>1934</v>
      </c>
      <c r="F138" s="92">
        <v>2321</v>
      </c>
      <c r="G138" s="99"/>
      <c r="H138" s="99"/>
      <c r="I138" s="502"/>
      <c r="J138" s="122"/>
      <c r="K138" s="122"/>
      <c r="L138" s="58">
        <f>F138/5</f>
        <v>464.2</v>
      </c>
      <c r="M138" s="234"/>
      <c r="N138" s="67"/>
    </row>
    <row r="139" spans="1:14" s="69" customFormat="1" ht="9.75" customHeight="1">
      <c r="A139" s="496"/>
      <c r="B139" s="497"/>
      <c r="C139" s="488" t="s">
        <v>276</v>
      </c>
      <c r="D139" s="488"/>
      <c r="E139" s="72">
        <v>2252</v>
      </c>
      <c r="F139" s="92">
        <v>2702</v>
      </c>
      <c r="G139" s="99"/>
      <c r="H139" s="99"/>
      <c r="I139" s="502"/>
      <c r="J139" s="122"/>
      <c r="K139" s="122"/>
      <c r="L139" s="58">
        <f>F139/5</f>
        <v>540.4</v>
      </c>
      <c r="M139" s="234"/>
      <c r="N139" s="67"/>
    </row>
    <row r="140" spans="1:14" s="69" customFormat="1" ht="9.75" customHeight="1">
      <c r="A140" s="449"/>
      <c r="B140" s="450"/>
      <c r="C140" s="488" t="s">
        <v>277</v>
      </c>
      <c r="D140" s="488"/>
      <c r="E140" s="72">
        <v>2886</v>
      </c>
      <c r="F140" s="92">
        <v>3463</v>
      </c>
      <c r="G140" s="66"/>
      <c r="H140" s="66"/>
      <c r="I140" s="503"/>
      <c r="J140" s="122"/>
      <c r="K140" s="122"/>
      <c r="L140" s="58">
        <f>F140/5</f>
        <v>692.6</v>
      </c>
      <c r="M140" s="234"/>
      <c r="N140" s="67"/>
    </row>
    <row r="141" spans="1:14" s="69" customFormat="1" ht="6" customHeight="1">
      <c r="A141" s="84"/>
      <c r="B141" s="67"/>
      <c r="C141" s="67"/>
      <c r="D141" s="97"/>
      <c r="E141" s="85"/>
      <c r="F141" s="85"/>
      <c r="G141" s="85"/>
      <c r="H141" s="85"/>
      <c r="I141" s="85"/>
      <c r="J141" s="67"/>
      <c r="K141" s="67"/>
      <c r="L141" s="115"/>
      <c r="M141" s="235"/>
      <c r="N141" s="67"/>
    </row>
    <row r="142" spans="1:21" s="61" customFormat="1" ht="12" customHeight="1">
      <c r="A142" s="460" t="s">
        <v>220</v>
      </c>
      <c r="B142" s="461"/>
      <c r="C142" s="461"/>
      <c r="D142" s="461"/>
      <c r="E142" s="461"/>
      <c r="F142" s="461"/>
      <c r="G142" s="461"/>
      <c r="H142" s="461"/>
      <c r="I142" s="461"/>
      <c r="J142" s="461"/>
      <c r="K142" s="461"/>
      <c r="L142" s="461"/>
      <c r="M142" s="462"/>
      <c r="N142" s="60"/>
      <c r="O142" s="62"/>
      <c r="T142" s="62"/>
      <c r="U142" s="62"/>
    </row>
    <row r="143" spans="1:21" s="61" customFormat="1" ht="9" customHeight="1">
      <c r="A143" s="475" t="s">
        <v>221</v>
      </c>
      <c r="B143" s="476"/>
      <c r="C143" s="476"/>
      <c r="D143" s="476"/>
      <c r="E143" s="476"/>
      <c r="F143" s="476"/>
      <c r="G143" s="476"/>
      <c r="H143" s="476"/>
      <c r="I143" s="476"/>
      <c r="J143" s="476"/>
      <c r="K143" s="476"/>
      <c r="L143" s="476"/>
      <c r="M143" s="477"/>
      <c r="N143" s="60"/>
      <c r="O143" s="62"/>
      <c r="T143" s="62"/>
      <c r="U143" s="62"/>
    </row>
    <row r="144" spans="1:21" s="61" customFormat="1" ht="9" customHeight="1">
      <c r="A144" s="123"/>
      <c r="B144" s="119"/>
      <c r="C144" s="119"/>
      <c r="D144" s="119"/>
      <c r="E144" s="119"/>
      <c r="F144" s="119"/>
      <c r="G144" s="119"/>
      <c r="H144" s="119"/>
      <c r="I144" s="240"/>
      <c r="J144" s="119"/>
      <c r="K144" s="119"/>
      <c r="L144" s="9" t="s">
        <v>315</v>
      </c>
      <c r="M144" s="237"/>
      <c r="N144" s="60"/>
      <c r="O144" s="62"/>
      <c r="T144" s="62"/>
      <c r="U144" s="62"/>
    </row>
    <row r="145" spans="1:14" s="69" customFormat="1" ht="10.5" customHeight="1">
      <c r="A145" s="488" t="s">
        <v>158</v>
      </c>
      <c r="B145" s="488"/>
      <c r="C145" s="488" t="s">
        <v>159</v>
      </c>
      <c r="D145" s="488"/>
      <c r="E145" s="72">
        <v>1752</v>
      </c>
      <c r="F145" s="72">
        <v>2102</v>
      </c>
      <c r="G145" s="72"/>
      <c r="H145" s="72"/>
      <c r="I145" s="122"/>
      <c r="J145" s="122"/>
      <c r="K145" s="122"/>
      <c r="L145" s="58">
        <f>F145/7</f>
        <v>300.2857142857143</v>
      </c>
      <c r="M145" s="234"/>
      <c r="N145" s="67"/>
    </row>
    <row r="146" spans="1:13" s="69" customFormat="1" ht="6" customHeight="1">
      <c r="A146" s="60"/>
      <c r="B146" s="60"/>
      <c r="C146" s="60"/>
      <c r="D146" s="127"/>
      <c r="E146" s="128"/>
      <c r="F146" s="128"/>
      <c r="G146" s="128"/>
      <c r="H146" s="128"/>
      <c r="I146" s="129"/>
      <c r="J146" s="1"/>
      <c r="K146" s="1"/>
      <c r="L146" s="1"/>
      <c r="M146" s="232"/>
    </row>
    <row r="147" spans="1:13" s="69" customFormat="1" ht="30" customHeight="1">
      <c r="A147" s="60"/>
      <c r="B147" s="60"/>
      <c r="C147" s="60"/>
      <c r="D147" s="130"/>
      <c r="E147" s="128"/>
      <c r="F147" s="128"/>
      <c r="G147" s="128"/>
      <c r="H147" s="128"/>
      <c r="I147" s="129"/>
      <c r="J147" s="1"/>
      <c r="K147" s="1"/>
      <c r="L147" s="1"/>
      <c r="M147" s="232"/>
    </row>
  </sheetData>
  <sheetProtection/>
  <mergeCells count="216">
    <mergeCell ref="M128:M129"/>
    <mergeCell ref="A128:B129"/>
    <mergeCell ref="C128:C129"/>
    <mergeCell ref="D128:D129"/>
    <mergeCell ref="F128:F129"/>
    <mergeCell ref="G128:G129"/>
    <mergeCell ref="H128:H129"/>
    <mergeCell ref="A3:M3"/>
    <mergeCell ref="A2:M2"/>
    <mergeCell ref="A1:M1"/>
    <mergeCell ref="A4:B4"/>
    <mergeCell ref="A22:M22"/>
    <mergeCell ref="A23:M23"/>
    <mergeCell ref="A8:M8"/>
    <mergeCell ref="A17:A20"/>
    <mergeCell ref="C17:C20"/>
    <mergeCell ref="G12:G20"/>
    <mergeCell ref="A9:B9"/>
    <mergeCell ref="A10:M10"/>
    <mergeCell ref="A25:B25"/>
    <mergeCell ref="A26:B26"/>
    <mergeCell ref="F4:M4"/>
    <mergeCell ref="A5:C5"/>
    <mergeCell ref="B6:F6"/>
    <mergeCell ref="B7:I7"/>
    <mergeCell ref="F5:M5"/>
    <mergeCell ref="A11:M11"/>
    <mergeCell ref="E68:E70"/>
    <mergeCell ref="A35:M35"/>
    <mergeCell ref="A36:B36"/>
    <mergeCell ref="A27:M27"/>
    <mergeCell ref="A28:B28"/>
    <mergeCell ref="A29:B29"/>
    <mergeCell ref="A30:B30"/>
    <mergeCell ref="A31:M31"/>
    <mergeCell ref="A32:B32"/>
    <mergeCell ref="A33:B33"/>
    <mergeCell ref="A70:B70"/>
    <mergeCell ref="A45:M45"/>
    <mergeCell ref="A48:B48"/>
    <mergeCell ref="A49:B49"/>
    <mergeCell ref="A61:B61"/>
    <mergeCell ref="A60:B60"/>
    <mergeCell ref="F68:F70"/>
    <mergeCell ref="A54:B54"/>
    <mergeCell ref="A62:B62"/>
    <mergeCell ref="A46:B46"/>
    <mergeCell ref="L60:L64"/>
    <mergeCell ref="M60:M64"/>
    <mergeCell ref="A41:M41"/>
    <mergeCell ref="A42:B42"/>
    <mergeCell ref="A43:B43"/>
    <mergeCell ref="A44:B44"/>
    <mergeCell ref="A47:B47"/>
    <mergeCell ref="H46:H49"/>
    <mergeCell ref="I46:I49"/>
    <mergeCell ref="L46:L49"/>
    <mergeCell ref="C74:D74"/>
    <mergeCell ref="A71:B74"/>
    <mergeCell ref="A51:M51"/>
    <mergeCell ref="A52:M52"/>
    <mergeCell ref="A53:B53"/>
    <mergeCell ref="A55:B56"/>
    <mergeCell ref="A58:M58"/>
    <mergeCell ref="G60:G64"/>
    <mergeCell ref="H60:H64"/>
    <mergeCell ref="I60:I64"/>
    <mergeCell ref="A87:B87"/>
    <mergeCell ref="A88:B88"/>
    <mergeCell ref="A82:B83"/>
    <mergeCell ref="A99:M99"/>
    <mergeCell ref="G87:G90"/>
    <mergeCell ref="A59:M59"/>
    <mergeCell ref="A63:B64"/>
    <mergeCell ref="A80:B80"/>
    <mergeCell ref="A81:B81"/>
    <mergeCell ref="C73:D73"/>
    <mergeCell ref="C72:D72"/>
    <mergeCell ref="A69:B69"/>
    <mergeCell ref="A111:B111"/>
    <mergeCell ref="A112:B112"/>
    <mergeCell ref="A76:M76"/>
    <mergeCell ref="A77:M77"/>
    <mergeCell ref="A78:B79"/>
    <mergeCell ref="A108:B109"/>
    <mergeCell ref="A110:B110"/>
    <mergeCell ref="A86:M86"/>
    <mergeCell ref="M108:M117"/>
    <mergeCell ref="C104:D104"/>
    <mergeCell ref="C102:D102"/>
    <mergeCell ref="A100:B100"/>
    <mergeCell ref="A101:B101"/>
    <mergeCell ref="A66:M66"/>
    <mergeCell ref="A67:M67"/>
    <mergeCell ref="A68:B68"/>
    <mergeCell ref="C71:D71"/>
    <mergeCell ref="A85:M85"/>
    <mergeCell ref="A145:B145"/>
    <mergeCell ref="C145:D145"/>
    <mergeCell ref="I134:I140"/>
    <mergeCell ref="C135:D135"/>
    <mergeCell ref="C136:D136"/>
    <mergeCell ref="A126:M126"/>
    <mergeCell ref="A127:M127"/>
    <mergeCell ref="A143:M143"/>
    <mergeCell ref="A142:M142"/>
    <mergeCell ref="C137:D137"/>
    <mergeCell ref="C138:D138"/>
    <mergeCell ref="A131:M131"/>
    <mergeCell ref="A132:M132"/>
    <mergeCell ref="A134:B140"/>
    <mergeCell ref="C134:D134"/>
    <mergeCell ref="A123:B123"/>
    <mergeCell ref="A124:B124"/>
    <mergeCell ref="C140:D140"/>
    <mergeCell ref="I128:I129"/>
    <mergeCell ref="L128:L129"/>
    <mergeCell ref="A12:B12"/>
    <mergeCell ref="A13:B13"/>
    <mergeCell ref="C139:D139"/>
    <mergeCell ref="A121:B122"/>
    <mergeCell ref="A113:B113"/>
    <mergeCell ref="L108:L117"/>
    <mergeCell ref="A89:B90"/>
    <mergeCell ref="A98:M98"/>
    <mergeCell ref="F112:F113"/>
    <mergeCell ref="A106:M106"/>
    <mergeCell ref="H87:H90"/>
    <mergeCell ref="I87:I90"/>
    <mergeCell ref="L87:L90"/>
    <mergeCell ref="M87:M90"/>
    <mergeCell ref="E110:E111"/>
    <mergeCell ref="F110:F111"/>
    <mergeCell ref="A92:M92"/>
    <mergeCell ref="M93:M96"/>
    <mergeCell ref="A94:B94"/>
    <mergeCell ref="A95:B96"/>
    <mergeCell ref="L28:L30"/>
    <mergeCell ref="M28:M30"/>
    <mergeCell ref="G32:G34"/>
    <mergeCell ref="H32:H34"/>
    <mergeCell ref="I32:I34"/>
    <mergeCell ref="L32:L34"/>
    <mergeCell ref="M32:M34"/>
    <mergeCell ref="G28:G30"/>
    <mergeCell ref="H28:H30"/>
    <mergeCell ref="I28:I30"/>
    <mergeCell ref="A14:B15"/>
    <mergeCell ref="A16:B16"/>
    <mergeCell ref="G36:G40"/>
    <mergeCell ref="A37:B37"/>
    <mergeCell ref="A38:B38"/>
    <mergeCell ref="A39:B40"/>
    <mergeCell ref="A34:B34"/>
    <mergeCell ref="M12:M20"/>
    <mergeCell ref="G25:G26"/>
    <mergeCell ref="I25:I26"/>
    <mergeCell ref="L25:L26"/>
    <mergeCell ref="H25:H26"/>
    <mergeCell ref="M25:M26"/>
    <mergeCell ref="L12:L20"/>
    <mergeCell ref="H12:H20"/>
    <mergeCell ref="I12:I20"/>
    <mergeCell ref="A24:M24"/>
    <mergeCell ref="H36:H40"/>
    <mergeCell ref="I36:I40"/>
    <mergeCell ref="L36:L40"/>
    <mergeCell ref="M36:M40"/>
    <mergeCell ref="G42:G44"/>
    <mergeCell ref="H42:H44"/>
    <mergeCell ref="I42:I44"/>
    <mergeCell ref="L42:L44"/>
    <mergeCell ref="M42:M44"/>
    <mergeCell ref="M46:M49"/>
    <mergeCell ref="G53:G56"/>
    <mergeCell ref="H53:H56"/>
    <mergeCell ref="I53:I56"/>
    <mergeCell ref="L53:L56"/>
    <mergeCell ref="M53:M56"/>
    <mergeCell ref="G46:G49"/>
    <mergeCell ref="H68:H74"/>
    <mergeCell ref="I68:I74"/>
    <mergeCell ref="L68:L74"/>
    <mergeCell ref="M68:M74"/>
    <mergeCell ref="G78:G83"/>
    <mergeCell ref="H78:H83"/>
    <mergeCell ref="I78:I83"/>
    <mergeCell ref="L78:L83"/>
    <mergeCell ref="M78:M83"/>
    <mergeCell ref="G68:G74"/>
    <mergeCell ref="A116:B117"/>
    <mergeCell ref="G108:G117"/>
    <mergeCell ref="H108:H117"/>
    <mergeCell ref="C103:D103"/>
    <mergeCell ref="A107:M107"/>
    <mergeCell ref="A93:B93"/>
    <mergeCell ref="G93:G96"/>
    <mergeCell ref="H93:H96"/>
    <mergeCell ref="I93:I96"/>
    <mergeCell ref="L93:L96"/>
    <mergeCell ref="I100:I104"/>
    <mergeCell ref="A102:A104"/>
    <mergeCell ref="L100:L104"/>
    <mergeCell ref="M100:M104"/>
    <mergeCell ref="G100:G104"/>
    <mergeCell ref="H100:H104"/>
    <mergeCell ref="A114:B115"/>
    <mergeCell ref="G121:G124"/>
    <mergeCell ref="H121:H124"/>
    <mergeCell ref="I121:I124"/>
    <mergeCell ref="L121:L124"/>
    <mergeCell ref="M121:M124"/>
    <mergeCell ref="I108:I117"/>
    <mergeCell ref="A119:M119"/>
    <mergeCell ref="A120:M120"/>
    <mergeCell ref="E112:E113"/>
  </mergeCells>
  <printOptions horizontalCentered="1"/>
  <pageMargins left="0.4724409448818898" right="0.3937007874015748" top="0.1968503937007874" bottom="0.1968503937007874" header="0" footer="0.31496062992125984"/>
  <pageSetup horizontalDpi="600" verticalDpi="600" orientation="portrait" paperSize="9" r:id="rId4"/>
  <rowBreaks count="2" manualBreakCount="2">
    <brk id="65" max="12" man="1"/>
    <brk id="125" max="12" man="1"/>
  </rowBreaks>
  <legacyDrawing r:id="rId3"/>
  <oleObjects>
    <oleObject progId="Paint.Picture" shapeId="271178" r:id="rId1"/>
    <oleObject progId="Paint.Picture" shapeId="271179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W280"/>
  <sheetViews>
    <sheetView zoomScalePageLayoutView="0" workbookViewId="0" topLeftCell="A68">
      <selection activeCell="Q3" sqref="Q3"/>
    </sheetView>
  </sheetViews>
  <sheetFormatPr defaultColWidth="9.00390625" defaultRowHeight="18" customHeight="1"/>
  <cols>
    <col min="1" max="1" width="9.125" style="60" customWidth="1"/>
    <col min="2" max="2" width="17.375" style="60" customWidth="1"/>
    <col min="3" max="3" width="7.00390625" style="60" customWidth="1"/>
    <col min="4" max="4" width="8.75390625" style="130" customWidth="1"/>
    <col min="5" max="5" width="0.12890625" style="128" hidden="1" customWidth="1"/>
    <col min="6" max="6" width="9.625" style="128" customWidth="1"/>
    <col min="7" max="8" width="9.875" style="128" customWidth="1"/>
    <col min="9" max="9" width="6.875" style="129" customWidth="1"/>
    <col min="10" max="10" width="4.00390625" style="1" hidden="1" customWidth="1"/>
    <col min="11" max="11" width="0.2421875" style="1" hidden="1" customWidth="1"/>
    <col min="12" max="12" width="8.00390625" style="1" customWidth="1"/>
    <col min="13" max="13" width="8.00390625" style="232" customWidth="1"/>
    <col min="14" max="14" width="4.00390625" style="1" hidden="1" customWidth="1"/>
    <col min="15" max="15" width="0.2421875" style="1" hidden="1" customWidth="1"/>
    <col min="16" max="16" width="4.875" style="1" customWidth="1"/>
    <col min="17" max="17" width="12.375" style="1" customWidth="1"/>
    <col min="18" max="16384" width="9.125" style="1" customWidth="1"/>
  </cols>
  <sheetData>
    <row r="1" spans="1:15" ht="13.5" customHeight="1">
      <c r="A1" s="509" t="s">
        <v>343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2"/>
      <c r="O1" s="52"/>
    </row>
    <row r="2" spans="1:13" ht="11.25" customHeight="1">
      <c r="A2" s="442" t="s">
        <v>342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1:15" s="2" customFormat="1" ht="14.25" customHeight="1">
      <c r="A3" s="508">
        <v>41442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74"/>
      <c r="O3" s="574"/>
    </row>
    <row r="4" spans="1:15" s="2" customFormat="1" ht="10.5" customHeight="1">
      <c r="A4" s="507" t="s">
        <v>245</v>
      </c>
      <c r="B4" s="507"/>
      <c r="C4" s="54"/>
      <c r="D4" s="55"/>
      <c r="E4" s="55"/>
      <c r="F4" s="506" t="s">
        <v>247</v>
      </c>
      <c r="G4" s="506"/>
      <c r="H4" s="506"/>
      <c r="I4" s="506"/>
      <c r="J4" s="506"/>
      <c r="K4" s="506"/>
      <c r="L4" s="506"/>
      <c r="M4" s="506"/>
      <c r="N4" s="506"/>
      <c r="O4" s="506"/>
    </row>
    <row r="5" spans="1:15" s="2" customFormat="1" ht="12" customHeight="1">
      <c r="A5" s="507" t="s">
        <v>246</v>
      </c>
      <c r="B5" s="507"/>
      <c r="C5" s="507"/>
      <c r="D5" s="55"/>
      <c r="E5" s="55"/>
      <c r="F5" s="506" t="s">
        <v>248</v>
      </c>
      <c r="G5" s="506"/>
      <c r="H5" s="506"/>
      <c r="I5" s="506"/>
      <c r="J5" s="506"/>
      <c r="K5" s="506"/>
      <c r="L5" s="506"/>
      <c r="M5" s="506"/>
      <c r="N5" s="506"/>
      <c r="O5" s="506"/>
    </row>
    <row r="6" spans="1:15" s="2" customFormat="1" ht="10.5" customHeight="1">
      <c r="A6" s="53"/>
      <c r="B6" s="54"/>
      <c r="C6" s="507" t="s">
        <v>120</v>
      </c>
      <c r="D6" s="507"/>
      <c r="E6" s="507"/>
      <c r="F6" s="507"/>
      <c r="G6" s="507"/>
      <c r="H6" s="53"/>
      <c r="I6" s="238"/>
      <c r="J6" s="56"/>
      <c r="K6" s="56"/>
      <c r="L6" s="56"/>
      <c r="M6" s="233"/>
      <c r="N6" s="56"/>
      <c r="O6" s="56"/>
    </row>
    <row r="7" spans="1:15" s="57" customFormat="1" ht="6" customHeight="1">
      <c r="A7" s="575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</row>
    <row r="8" spans="1:16" s="61" customFormat="1" ht="34.5" customHeight="1">
      <c r="A8" s="505" t="s">
        <v>145</v>
      </c>
      <c r="B8" s="505"/>
      <c r="C8" s="11" t="s">
        <v>1424</v>
      </c>
      <c r="D8" s="4" t="s">
        <v>299</v>
      </c>
      <c r="E8" s="58" t="s">
        <v>195</v>
      </c>
      <c r="F8" s="58" t="s">
        <v>146</v>
      </c>
      <c r="G8" s="58" t="s">
        <v>139</v>
      </c>
      <c r="H8" s="58" t="s">
        <v>140</v>
      </c>
      <c r="I8" s="58" t="s">
        <v>143</v>
      </c>
      <c r="J8" s="59"/>
      <c r="K8" s="59"/>
      <c r="L8" s="58" t="s">
        <v>142</v>
      </c>
      <c r="M8" s="234" t="s">
        <v>141</v>
      </c>
      <c r="N8" s="59"/>
      <c r="O8" s="59"/>
      <c r="P8" s="60"/>
    </row>
    <row r="9" spans="1:23" s="61" customFormat="1" ht="12" customHeight="1">
      <c r="A9" s="532" t="s">
        <v>222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4"/>
      <c r="P9" s="60"/>
      <c r="Q9" s="62"/>
      <c r="V9" s="62"/>
      <c r="W9" s="62"/>
    </row>
    <row r="10" spans="1:23" s="61" customFormat="1" ht="10.5" customHeight="1">
      <c r="A10" s="535" t="s">
        <v>223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7"/>
      <c r="P10" s="60"/>
      <c r="Q10" s="62"/>
      <c r="V10" s="62"/>
      <c r="W10" s="62"/>
    </row>
    <row r="11" spans="1:16" s="69" customFormat="1" ht="12" customHeight="1">
      <c r="A11" s="447" t="s">
        <v>160</v>
      </c>
      <c r="B11" s="448"/>
      <c r="C11" s="88" t="s">
        <v>332</v>
      </c>
      <c r="D11" s="75">
        <v>7</v>
      </c>
      <c r="E11" s="78">
        <v>767</v>
      </c>
      <c r="F11" s="77">
        <v>920</v>
      </c>
      <c r="G11" s="451">
        <f>F12+F14+F18</f>
        <v>7141</v>
      </c>
      <c r="H11" s="451">
        <f>F12+F14+F16+F20</f>
        <v>9934</v>
      </c>
      <c r="I11" s="454">
        <v>10</v>
      </c>
      <c r="J11" s="77"/>
      <c r="K11" s="77"/>
      <c r="L11" s="469">
        <f>G11/I11</f>
        <v>714.1</v>
      </c>
      <c r="M11" s="469">
        <f>H11/I11</f>
        <v>993.4</v>
      </c>
      <c r="N11" s="63"/>
      <c r="O11" s="63"/>
      <c r="P11" s="67"/>
    </row>
    <row r="12" spans="1:16" s="69" customFormat="1" ht="12" customHeight="1">
      <c r="A12" s="449"/>
      <c r="B12" s="450"/>
      <c r="C12" s="51" t="s">
        <v>328</v>
      </c>
      <c r="D12" s="89">
        <v>14</v>
      </c>
      <c r="E12" s="82">
        <v>1239</v>
      </c>
      <c r="F12" s="66">
        <v>1487</v>
      </c>
      <c r="G12" s="452"/>
      <c r="H12" s="452"/>
      <c r="I12" s="455"/>
      <c r="J12" s="75"/>
      <c r="K12" s="75"/>
      <c r="L12" s="470"/>
      <c r="M12" s="470"/>
      <c r="N12" s="63"/>
      <c r="O12" s="63"/>
      <c r="P12" s="67"/>
    </row>
    <row r="13" spans="1:17" s="69" customFormat="1" ht="12" customHeight="1">
      <c r="A13" s="447" t="s">
        <v>1331</v>
      </c>
      <c r="B13" s="448"/>
      <c r="C13" s="88" t="s">
        <v>328</v>
      </c>
      <c r="D13" s="75">
        <v>4</v>
      </c>
      <c r="E13" s="78">
        <v>1470</v>
      </c>
      <c r="F13" s="77">
        <v>1764</v>
      </c>
      <c r="G13" s="452"/>
      <c r="H13" s="452"/>
      <c r="I13" s="455"/>
      <c r="J13" s="107"/>
      <c r="K13" s="107"/>
      <c r="L13" s="470"/>
      <c r="M13" s="470"/>
      <c r="N13" s="63"/>
      <c r="O13" s="63"/>
      <c r="P13" s="67"/>
      <c r="Q13" s="132"/>
    </row>
    <row r="14" spans="1:17" s="69" customFormat="1" ht="12" customHeight="1">
      <c r="A14" s="449"/>
      <c r="B14" s="450"/>
      <c r="C14" s="51" t="s">
        <v>327</v>
      </c>
      <c r="D14" s="89">
        <v>10</v>
      </c>
      <c r="E14" s="82">
        <v>2850</v>
      </c>
      <c r="F14" s="66">
        <v>3420</v>
      </c>
      <c r="G14" s="452"/>
      <c r="H14" s="452"/>
      <c r="I14" s="455"/>
      <c r="J14" s="107"/>
      <c r="K14" s="107"/>
      <c r="L14" s="470"/>
      <c r="M14" s="470"/>
      <c r="N14" s="63"/>
      <c r="O14" s="63"/>
      <c r="P14" s="67"/>
      <c r="Q14" s="132"/>
    </row>
    <row r="15" spans="1:16" s="69" customFormat="1" ht="12" customHeight="1">
      <c r="A15" s="447" t="s">
        <v>316</v>
      </c>
      <c r="B15" s="448"/>
      <c r="C15" s="447" t="s">
        <v>278</v>
      </c>
      <c r="D15" s="448"/>
      <c r="E15" s="78">
        <v>777</v>
      </c>
      <c r="F15" s="77">
        <v>932</v>
      </c>
      <c r="G15" s="452"/>
      <c r="H15" s="452"/>
      <c r="I15" s="455"/>
      <c r="J15" s="89"/>
      <c r="K15" s="89"/>
      <c r="L15" s="470"/>
      <c r="M15" s="470"/>
      <c r="N15" s="63"/>
      <c r="O15" s="63"/>
      <c r="P15" s="68"/>
    </row>
    <row r="16" spans="1:16" s="69" customFormat="1" ht="12" customHeight="1">
      <c r="A16" s="449"/>
      <c r="B16" s="450"/>
      <c r="C16" s="449" t="s">
        <v>279</v>
      </c>
      <c r="D16" s="450"/>
      <c r="E16" s="82">
        <v>1445</v>
      </c>
      <c r="F16" s="66">
        <v>1734</v>
      </c>
      <c r="G16" s="452"/>
      <c r="H16" s="452"/>
      <c r="I16" s="455"/>
      <c r="J16" s="107"/>
      <c r="K16" s="107"/>
      <c r="L16" s="470"/>
      <c r="M16" s="470"/>
      <c r="N16" s="63"/>
      <c r="O16" s="63"/>
      <c r="P16" s="68"/>
    </row>
    <row r="17" spans="1:16" s="69" customFormat="1" ht="12" customHeight="1">
      <c r="A17" s="447" t="s">
        <v>161</v>
      </c>
      <c r="B17" s="63" t="s">
        <v>163</v>
      </c>
      <c r="C17" s="63" t="s">
        <v>162</v>
      </c>
      <c r="D17" s="63"/>
      <c r="E17" s="72">
        <v>1409</v>
      </c>
      <c r="F17" s="92">
        <v>1691</v>
      </c>
      <c r="G17" s="452"/>
      <c r="H17" s="452"/>
      <c r="I17" s="455"/>
      <c r="J17" s="107"/>
      <c r="K17" s="107"/>
      <c r="L17" s="470"/>
      <c r="M17" s="470"/>
      <c r="N17" s="63"/>
      <c r="O17" s="63"/>
      <c r="P17" s="67"/>
    </row>
    <row r="18" spans="1:16" s="69" customFormat="1" ht="12" customHeight="1">
      <c r="A18" s="496"/>
      <c r="B18" s="488" t="s">
        <v>164</v>
      </c>
      <c r="C18" s="63" t="s">
        <v>162</v>
      </c>
      <c r="D18" s="133"/>
      <c r="E18" s="72">
        <v>1862</v>
      </c>
      <c r="F18" s="92">
        <v>2234</v>
      </c>
      <c r="G18" s="452"/>
      <c r="H18" s="452"/>
      <c r="I18" s="455"/>
      <c r="J18" s="107"/>
      <c r="K18" s="107"/>
      <c r="L18" s="470"/>
      <c r="M18" s="470"/>
      <c r="N18" s="63"/>
      <c r="O18" s="63"/>
      <c r="P18" s="67"/>
    </row>
    <row r="19" spans="1:16" s="69" customFormat="1" ht="12" customHeight="1">
      <c r="A19" s="496"/>
      <c r="B19" s="488"/>
      <c r="C19" s="63" t="s">
        <v>280</v>
      </c>
      <c r="D19" s="133"/>
      <c r="E19" s="72">
        <v>6174</v>
      </c>
      <c r="F19" s="92">
        <v>7409</v>
      </c>
      <c r="G19" s="452"/>
      <c r="H19" s="452"/>
      <c r="I19" s="455"/>
      <c r="J19" s="107"/>
      <c r="K19" s="107"/>
      <c r="L19" s="470"/>
      <c r="M19" s="470"/>
      <c r="N19" s="63"/>
      <c r="O19" s="63"/>
      <c r="P19" s="67"/>
    </row>
    <row r="20" spans="1:16" s="69" customFormat="1" ht="12" customHeight="1">
      <c r="A20" s="496"/>
      <c r="B20" s="488" t="s">
        <v>318</v>
      </c>
      <c r="C20" s="63" t="s">
        <v>162</v>
      </c>
      <c r="D20" s="133"/>
      <c r="E20" s="72">
        <v>2744</v>
      </c>
      <c r="F20" s="92">
        <v>3293</v>
      </c>
      <c r="G20" s="452"/>
      <c r="H20" s="452"/>
      <c r="I20" s="455"/>
      <c r="J20" s="89"/>
      <c r="K20" s="89"/>
      <c r="L20" s="470"/>
      <c r="M20" s="470"/>
      <c r="N20" s="63"/>
      <c r="O20" s="63"/>
      <c r="P20" s="67"/>
    </row>
    <row r="21" spans="1:16" s="69" customFormat="1" ht="12" customHeight="1">
      <c r="A21" s="449"/>
      <c r="B21" s="488"/>
      <c r="C21" s="63" t="s">
        <v>280</v>
      </c>
      <c r="D21" s="133"/>
      <c r="E21" s="72">
        <v>9017</v>
      </c>
      <c r="F21" s="92">
        <v>10820</v>
      </c>
      <c r="G21" s="453"/>
      <c r="H21" s="453"/>
      <c r="I21" s="456"/>
      <c r="J21" s="89"/>
      <c r="K21" s="89"/>
      <c r="L21" s="471"/>
      <c r="M21" s="471"/>
      <c r="N21" s="63"/>
      <c r="O21" s="63"/>
      <c r="P21" s="67"/>
    </row>
    <row r="22" spans="1:16" s="69" customFormat="1" ht="4.5" customHeight="1">
      <c r="A22" s="84"/>
      <c r="B22" s="67"/>
      <c r="C22" s="67"/>
      <c r="D22" s="97"/>
      <c r="E22" s="97"/>
      <c r="F22" s="97"/>
      <c r="G22" s="97"/>
      <c r="H22" s="97"/>
      <c r="I22" s="97"/>
      <c r="J22" s="97"/>
      <c r="K22" s="97"/>
      <c r="L22" s="97"/>
      <c r="M22" s="279"/>
      <c r="N22" s="67"/>
      <c r="O22" s="98"/>
      <c r="P22" s="67"/>
    </row>
    <row r="23" spans="1:23" s="61" customFormat="1" ht="12" customHeight="1">
      <c r="A23" s="547" t="s">
        <v>1333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549"/>
      <c r="P23" s="60"/>
      <c r="Q23" s="62"/>
      <c r="V23" s="62"/>
      <c r="W23" s="62"/>
    </row>
    <row r="24" spans="1:16" s="69" customFormat="1" ht="12" customHeight="1">
      <c r="A24" s="447" t="s">
        <v>1330</v>
      </c>
      <c r="B24" s="448"/>
      <c r="C24" s="88" t="s">
        <v>332</v>
      </c>
      <c r="D24" s="75">
        <v>7</v>
      </c>
      <c r="E24" s="78">
        <v>767</v>
      </c>
      <c r="F24" s="77">
        <v>920</v>
      </c>
      <c r="G24" s="451">
        <f>F25+F27+F33</f>
        <v>7141</v>
      </c>
      <c r="H24" s="451">
        <f>F25+F27+F29+F31+F35</f>
        <v>11764</v>
      </c>
      <c r="I24" s="529">
        <v>10</v>
      </c>
      <c r="J24" s="77"/>
      <c r="K24" s="77"/>
      <c r="L24" s="451">
        <f>G24/I24</f>
        <v>714.1</v>
      </c>
      <c r="M24" s="451">
        <f>H24/I24</f>
        <v>1176.4</v>
      </c>
      <c r="N24" s="63"/>
      <c r="O24" s="63"/>
      <c r="P24" s="67"/>
    </row>
    <row r="25" spans="1:16" s="69" customFormat="1" ht="12" customHeight="1">
      <c r="A25" s="449"/>
      <c r="B25" s="450"/>
      <c r="C25" s="51" t="s">
        <v>328</v>
      </c>
      <c r="D25" s="89">
        <v>14</v>
      </c>
      <c r="E25" s="82">
        <v>1239</v>
      </c>
      <c r="F25" s="66">
        <v>1487</v>
      </c>
      <c r="G25" s="452"/>
      <c r="H25" s="452"/>
      <c r="I25" s="530"/>
      <c r="J25" s="63"/>
      <c r="K25" s="63"/>
      <c r="L25" s="452"/>
      <c r="M25" s="452"/>
      <c r="N25" s="63"/>
      <c r="O25" s="63"/>
      <c r="P25" s="67"/>
    </row>
    <row r="26" spans="1:17" s="69" customFormat="1" ht="12" customHeight="1">
      <c r="A26" s="447" t="s">
        <v>1332</v>
      </c>
      <c r="B26" s="448"/>
      <c r="C26" s="88" t="s">
        <v>328</v>
      </c>
      <c r="D26" s="75">
        <v>4</v>
      </c>
      <c r="E26" s="78">
        <v>1470</v>
      </c>
      <c r="F26" s="77">
        <v>1764</v>
      </c>
      <c r="G26" s="452"/>
      <c r="H26" s="452"/>
      <c r="I26" s="530"/>
      <c r="J26" s="63"/>
      <c r="K26" s="63"/>
      <c r="L26" s="452"/>
      <c r="M26" s="452"/>
      <c r="N26" s="63"/>
      <c r="O26" s="63"/>
      <c r="P26" s="67"/>
      <c r="Q26" s="132"/>
    </row>
    <row r="27" spans="1:17" s="69" customFormat="1" ht="12" customHeight="1">
      <c r="A27" s="449"/>
      <c r="B27" s="450"/>
      <c r="C27" s="51" t="s">
        <v>327</v>
      </c>
      <c r="D27" s="89">
        <v>10</v>
      </c>
      <c r="E27" s="82">
        <v>2850</v>
      </c>
      <c r="F27" s="66">
        <v>3420</v>
      </c>
      <c r="G27" s="452"/>
      <c r="H27" s="452"/>
      <c r="I27" s="530"/>
      <c r="J27" s="66"/>
      <c r="K27" s="66"/>
      <c r="L27" s="452"/>
      <c r="M27" s="452"/>
      <c r="N27" s="63"/>
      <c r="O27" s="63"/>
      <c r="P27" s="67"/>
      <c r="Q27" s="132"/>
    </row>
    <row r="28" spans="1:16" s="69" customFormat="1" ht="12" customHeight="1">
      <c r="A28" s="447" t="s">
        <v>316</v>
      </c>
      <c r="B28" s="448"/>
      <c r="C28" s="447" t="s">
        <v>278</v>
      </c>
      <c r="D28" s="448"/>
      <c r="E28" s="78">
        <v>777</v>
      </c>
      <c r="F28" s="77">
        <v>932</v>
      </c>
      <c r="G28" s="452"/>
      <c r="H28" s="452"/>
      <c r="I28" s="530"/>
      <c r="J28" s="91"/>
      <c r="K28" s="63"/>
      <c r="L28" s="452"/>
      <c r="M28" s="452"/>
      <c r="N28" s="63"/>
      <c r="O28" s="63"/>
      <c r="P28" s="68"/>
    </row>
    <row r="29" spans="1:16" s="69" customFormat="1" ht="12" customHeight="1">
      <c r="A29" s="449"/>
      <c r="B29" s="450"/>
      <c r="C29" s="449" t="s">
        <v>279</v>
      </c>
      <c r="D29" s="450"/>
      <c r="E29" s="82">
        <v>1445</v>
      </c>
      <c r="F29" s="66">
        <v>1734</v>
      </c>
      <c r="G29" s="452"/>
      <c r="H29" s="452"/>
      <c r="I29" s="530"/>
      <c r="J29" s="91"/>
      <c r="K29" s="63"/>
      <c r="L29" s="452"/>
      <c r="M29" s="452"/>
      <c r="N29" s="63"/>
      <c r="O29" s="63"/>
      <c r="P29" s="68"/>
    </row>
    <row r="30" spans="1:16" s="69" customFormat="1" ht="12" customHeight="1">
      <c r="A30" s="447" t="s">
        <v>317</v>
      </c>
      <c r="B30" s="448"/>
      <c r="C30" s="447" t="s">
        <v>278</v>
      </c>
      <c r="D30" s="448"/>
      <c r="E30" s="78">
        <v>826</v>
      </c>
      <c r="F30" s="77">
        <v>991</v>
      </c>
      <c r="G30" s="452"/>
      <c r="H30" s="452"/>
      <c r="I30" s="530"/>
      <c r="J30" s="91"/>
      <c r="K30" s="63"/>
      <c r="L30" s="452"/>
      <c r="M30" s="452"/>
      <c r="N30" s="63"/>
      <c r="O30" s="63"/>
      <c r="P30" s="68"/>
    </row>
    <row r="31" spans="1:16" s="69" customFormat="1" ht="12" customHeight="1">
      <c r="A31" s="449"/>
      <c r="B31" s="450"/>
      <c r="C31" s="449" t="s">
        <v>279</v>
      </c>
      <c r="D31" s="450"/>
      <c r="E31" s="82">
        <v>1525</v>
      </c>
      <c r="F31" s="66">
        <v>1830</v>
      </c>
      <c r="G31" s="452"/>
      <c r="H31" s="452"/>
      <c r="I31" s="530"/>
      <c r="J31" s="66"/>
      <c r="K31" s="66"/>
      <c r="L31" s="452"/>
      <c r="M31" s="452"/>
      <c r="N31" s="63"/>
      <c r="O31" s="63"/>
      <c r="P31" s="68"/>
    </row>
    <row r="32" spans="1:16" s="69" customFormat="1" ht="12" customHeight="1">
      <c r="A32" s="447" t="s">
        <v>161</v>
      </c>
      <c r="B32" s="63" t="s">
        <v>163</v>
      </c>
      <c r="C32" s="63" t="s">
        <v>162</v>
      </c>
      <c r="D32" s="63"/>
      <c r="E32" s="72">
        <v>1409</v>
      </c>
      <c r="F32" s="92">
        <v>1691</v>
      </c>
      <c r="G32" s="452"/>
      <c r="H32" s="452"/>
      <c r="I32" s="530"/>
      <c r="J32" s="94"/>
      <c r="K32" s="67"/>
      <c r="L32" s="452"/>
      <c r="M32" s="452"/>
      <c r="N32" s="63"/>
      <c r="O32" s="63"/>
      <c r="P32" s="67"/>
    </row>
    <row r="33" spans="1:16" s="69" customFormat="1" ht="12" customHeight="1">
      <c r="A33" s="496"/>
      <c r="B33" s="488" t="s">
        <v>164</v>
      </c>
      <c r="C33" s="63" t="s">
        <v>162</v>
      </c>
      <c r="D33" s="133"/>
      <c r="E33" s="72">
        <v>1862</v>
      </c>
      <c r="F33" s="92">
        <v>2234</v>
      </c>
      <c r="G33" s="452"/>
      <c r="H33" s="452"/>
      <c r="I33" s="530"/>
      <c r="J33" s="94"/>
      <c r="K33" s="67"/>
      <c r="L33" s="452"/>
      <c r="M33" s="452"/>
      <c r="N33" s="63"/>
      <c r="O33" s="63"/>
      <c r="P33" s="67"/>
    </row>
    <row r="34" spans="1:16" s="69" customFormat="1" ht="12" customHeight="1">
      <c r="A34" s="496"/>
      <c r="B34" s="488"/>
      <c r="C34" s="63" t="s">
        <v>280</v>
      </c>
      <c r="D34" s="133"/>
      <c r="E34" s="72">
        <v>6174</v>
      </c>
      <c r="F34" s="92">
        <v>7409</v>
      </c>
      <c r="G34" s="452"/>
      <c r="H34" s="452"/>
      <c r="I34" s="530"/>
      <c r="J34" s="95"/>
      <c r="K34" s="83"/>
      <c r="L34" s="452"/>
      <c r="M34" s="452"/>
      <c r="N34" s="63"/>
      <c r="O34" s="63"/>
      <c r="P34" s="67"/>
    </row>
    <row r="35" spans="1:16" s="69" customFormat="1" ht="12" customHeight="1">
      <c r="A35" s="496"/>
      <c r="B35" s="488" t="s">
        <v>318</v>
      </c>
      <c r="C35" s="63" t="s">
        <v>162</v>
      </c>
      <c r="D35" s="133"/>
      <c r="E35" s="72">
        <v>2744</v>
      </c>
      <c r="F35" s="92">
        <v>3293</v>
      </c>
      <c r="G35" s="452"/>
      <c r="H35" s="452"/>
      <c r="I35" s="530"/>
      <c r="J35" s="92"/>
      <c r="K35" s="92"/>
      <c r="L35" s="452"/>
      <c r="M35" s="452"/>
      <c r="N35" s="63"/>
      <c r="O35" s="63"/>
      <c r="P35" s="67"/>
    </row>
    <row r="36" spans="1:16" s="69" customFormat="1" ht="12" customHeight="1">
      <c r="A36" s="449"/>
      <c r="B36" s="488"/>
      <c r="C36" s="63" t="s">
        <v>280</v>
      </c>
      <c r="D36" s="133"/>
      <c r="E36" s="72">
        <v>9017</v>
      </c>
      <c r="F36" s="92">
        <v>10820</v>
      </c>
      <c r="G36" s="453"/>
      <c r="H36" s="453"/>
      <c r="I36" s="531"/>
      <c r="J36" s="94"/>
      <c r="K36" s="67"/>
      <c r="L36" s="453"/>
      <c r="M36" s="453"/>
      <c r="N36" s="63"/>
      <c r="O36" s="63"/>
      <c r="P36" s="67"/>
    </row>
    <row r="37" spans="1:16" s="69" customFormat="1" ht="3.75" customHeight="1">
      <c r="A37" s="84"/>
      <c r="B37" s="67"/>
      <c r="C37" s="67"/>
      <c r="D37" s="97"/>
      <c r="E37" s="97"/>
      <c r="F37" s="97"/>
      <c r="G37" s="97"/>
      <c r="H37" s="97"/>
      <c r="I37" s="97"/>
      <c r="J37" s="94"/>
      <c r="K37" s="67"/>
      <c r="L37" s="97"/>
      <c r="M37" s="279"/>
      <c r="N37" s="67"/>
      <c r="O37" s="98"/>
      <c r="P37" s="67"/>
    </row>
    <row r="38" spans="1:23" s="61" customFormat="1" ht="12" customHeight="1">
      <c r="A38" s="532" t="s">
        <v>224</v>
      </c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4"/>
      <c r="P38" s="60"/>
      <c r="Q38" s="62"/>
      <c r="V38" s="62"/>
      <c r="W38" s="62"/>
    </row>
    <row r="39" spans="1:23" s="61" customFormat="1" ht="10.5" customHeight="1">
      <c r="A39" s="535" t="s">
        <v>1334</v>
      </c>
      <c r="B39" s="536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536"/>
      <c r="N39" s="536"/>
      <c r="O39" s="537"/>
      <c r="P39" s="60"/>
      <c r="Q39" s="62"/>
      <c r="V39" s="62"/>
      <c r="W39" s="62"/>
    </row>
    <row r="40" spans="1:23" s="61" customFormat="1" ht="12" customHeight="1">
      <c r="A40" s="488" t="s">
        <v>165</v>
      </c>
      <c r="B40" s="488"/>
      <c r="C40" s="63" t="s">
        <v>1425</v>
      </c>
      <c r="D40" s="63">
        <v>3</v>
      </c>
      <c r="E40" s="134"/>
      <c r="F40" s="116">
        <v>30000</v>
      </c>
      <c r="G40" s="116">
        <v>30000</v>
      </c>
      <c r="H40" s="116"/>
      <c r="I40" s="72">
        <v>3</v>
      </c>
      <c r="J40" s="94"/>
      <c r="K40" s="67"/>
      <c r="L40" s="116">
        <f>G40/I40</f>
        <v>10000</v>
      </c>
      <c r="M40" s="116"/>
      <c r="N40" s="134"/>
      <c r="O40" s="134"/>
      <c r="P40" s="60"/>
      <c r="Q40" s="62"/>
      <c r="V40" s="62"/>
      <c r="W40" s="62"/>
    </row>
    <row r="41" spans="1:16" s="69" customFormat="1" ht="12" customHeight="1">
      <c r="A41" s="488"/>
      <c r="B41" s="488"/>
      <c r="C41" s="63" t="s">
        <v>1425</v>
      </c>
      <c r="D41" s="63">
        <v>10</v>
      </c>
      <c r="E41" s="72"/>
      <c r="F41" s="116">
        <v>71000</v>
      </c>
      <c r="G41" s="116">
        <v>71000</v>
      </c>
      <c r="H41" s="116"/>
      <c r="I41" s="72">
        <v>10</v>
      </c>
      <c r="J41" s="116"/>
      <c r="K41" s="116"/>
      <c r="L41" s="116">
        <f>G41/I41</f>
        <v>7100</v>
      </c>
      <c r="M41" s="116"/>
      <c r="N41" s="63"/>
      <c r="O41" s="63"/>
      <c r="P41" s="60"/>
    </row>
    <row r="42" spans="1:16" ht="5.25" customHeight="1">
      <c r="A42" s="576"/>
      <c r="B42" s="577"/>
      <c r="C42" s="577"/>
      <c r="D42" s="577"/>
      <c r="E42" s="577"/>
      <c r="F42" s="577"/>
      <c r="G42" s="577"/>
      <c r="H42" s="577"/>
      <c r="I42" s="577"/>
      <c r="J42" s="577"/>
      <c r="K42" s="577"/>
      <c r="L42" s="577"/>
      <c r="M42" s="578"/>
      <c r="N42" s="67"/>
      <c r="O42" s="98"/>
      <c r="P42" s="137"/>
    </row>
    <row r="43" spans="1:16" ht="15.75" customHeight="1" hidden="1">
      <c r="A43" s="135"/>
      <c r="B43" s="136"/>
      <c r="C43" s="136"/>
      <c r="D43" s="136"/>
      <c r="E43" s="136"/>
      <c r="F43" s="136"/>
      <c r="G43" s="136"/>
      <c r="H43" s="136"/>
      <c r="I43" s="136"/>
      <c r="J43" s="94"/>
      <c r="K43" s="67"/>
      <c r="L43" s="136"/>
      <c r="M43" s="136"/>
      <c r="N43" s="67"/>
      <c r="O43" s="98"/>
      <c r="P43" s="67"/>
    </row>
    <row r="44" spans="1:23" s="61" customFormat="1" ht="11.25" customHeight="1">
      <c r="A44" s="532" t="s">
        <v>1426</v>
      </c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4"/>
      <c r="P44" s="60"/>
      <c r="Q44" s="62"/>
      <c r="V44" s="62"/>
      <c r="W44" s="62"/>
    </row>
    <row r="45" spans="1:23" s="61" customFormat="1" ht="10.5" customHeight="1">
      <c r="A45" s="535" t="s">
        <v>225</v>
      </c>
      <c r="B45" s="536"/>
      <c r="C45" s="536"/>
      <c r="D45" s="536"/>
      <c r="E45" s="536"/>
      <c r="F45" s="536"/>
      <c r="G45" s="536"/>
      <c r="H45" s="536"/>
      <c r="I45" s="536"/>
      <c r="J45" s="536"/>
      <c r="K45" s="536"/>
      <c r="L45" s="536"/>
      <c r="M45" s="536"/>
      <c r="N45" s="536"/>
      <c r="O45" s="537"/>
      <c r="P45" s="60"/>
      <c r="Q45" s="62"/>
      <c r="V45" s="62"/>
      <c r="W45" s="62"/>
    </row>
    <row r="46" spans="1:16" ht="12" customHeight="1">
      <c r="A46" s="559" t="s">
        <v>166</v>
      </c>
      <c r="B46" s="560"/>
      <c r="C46" s="84" t="s">
        <v>327</v>
      </c>
      <c r="D46" s="75">
        <v>20</v>
      </c>
      <c r="E46" s="78">
        <v>2916</v>
      </c>
      <c r="F46" s="77">
        <v>3499</v>
      </c>
      <c r="G46" s="451">
        <f>F46+F48</f>
        <v>11107</v>
      </c>
      <c r="H46" s="451">
        <f>F46+F48+F55</f>
        <v>14400</v>
      </c>
      <c r="I46" s="454">
        <v>15</v>
      </c>
      <c r="J46" s="108"/>
      <c r="K46" s="75"/>
      <c r="L46" s="469">
        <f>G46/I46</f>
        <v>740.4666666666667</v>
      </c>
      <c r="M46" s="469">
        <f>H46/I46</f>
        <v>960</v>
      </c>
      <c r="N46" s="67"/>
      <c r="O46" s="98"/>
      <c r="P46" s="67"/>
    </row>
    <row r="47" spans="1:16" ht="12" customHeight="1">
      <c r="A47" s="527"/>
      <c r="B47" s="528"/>
      <c r="C47" s="51" t="s">
        <v>333</v>
      </c>
      <c r="D47" s="89">
        <v>40</v>
      </c>
      <c r="E47" s="82">
        <v>5490</v>
      </c>
      <c r="F47" s="66">
        <v>6588</v>
      </c>
      <c r="G47" s="452"/>
      <c r="H47" s="452"/>
      <c r="I47" s="455"/>
      <c r="J47" s="250"/>
      <c r="K47" s="107"/>
      <c r="L47" s="470"/>
      <c r="M47" s="470"/>
      <c r="N47" s="67"/>
      <c r="O47" s="98"/>
      <c r="P47" s="67"/>
    </row>
    <row r="48" spans="1:16" ht="12" customHeight="1">
      <c r="A48" s="518" t="s">
        <v>1335</v>
      </c>
      <c r="B48" s="519"/>
      <c r="C48" s="84" t="s">
        <v>327</v>
      </c>
      <c r="D48" s="107">
        <v>15</v>
      </c>
      <c r="E48" s="76">
        <v>6340</v>
      </c>
      <c r="F48" s="77">
        <v>7608</v>
      </c>
      <c r="G48" s="452"/>
      <c r="H48" s="452"/>
      <c r="I48" s="455"/>
      <c r="J48" s="107"/>
      <c r="K48" s="107"/>
      <c r="L48" s="470"/>
      <c r="M48" s="470"/>
      <c r="N48" s="67"/>
      <c r="O48" s="98"/>
      <c r="P48" s="67"/>
    </row>
    <row r="49" spans="1:16" ht="12" customHeight="1">
      <c r="A49" s="520"/>
      <c r="B49" s="521"/>
      <c r="C49" s="51" t="s">
        <v>333</v>
      </c>
      <c r="D49" s="89">
        <v>30</v>
      </c>
      <c r="E49" s="141">
        <v>12045</v>
      </c>
      <c r="F49" s="66">
        <v>14454</v>
      </c>
      <c r="G49" s="452"/>
      <c r="H49" s="452"/>
      <c r="I49" s="455"/>
      <c r="J49" s="66"/>
      <c r="K49" s="66"/>
      <c r="L49" s="470"/>
      <c r="M49" s="470"/>
      <c r="N49" s="67"/>
      <c r="O49" s="98"/>
      <c r="P49" s="67"/>
    </row>
    <row r="50" spans="1:16" ht="12" customHeight="1">
      <c r="A50" s="579" t="s">
        <v>168</v>
      </c>
      <c r="B50" s="579"/>
      <c r="C50" s="84" t="s">
        <v>327</v>
      </c>
      <c r="D50" s="107">
        <v>15</v>
      </c>
      <c r="E50" s="142">
        <v>7839</v>
      </c>
      <c r="F50" s="77">
        <v>9407</v>
      </c>
      <c r="G50" s="452"/>
      <c r="H50" s="452"/>
      <c r="I50" s="455"/>
      <c r="J50" s="77"/>
      <c r="K50" s="77"/>
      <c r="L50" s="470"/>
      <c r="M50" s="470"/>
      <c r="N50" s="63"/>
      <c r="O50" s="63"/>
      <c r="P50" s="67"/>
    </row>
    <row r="51" spans="1:16" ht="12" customHeight="1">
      <c r="A51" s="579"/>
      <c r="B51" s="579"/>
      <c r="C51" s="51" t="s">
        <v>333</v>
      </c>
      <c r="D51" s="89">
        <v>30</v>
      </c>
      <c r="E51" s="143">
        <v>14899</v>
      </c>
      <c r="F51" s="66">
        <v>17879</v>
      </c>
      <c r="G51" s="452"/>
      <c r="H51" s="452"/>
      <c r="I51" s="455"/>
      <c r="J51" s="107"/>
      <c r="K51" s="107"/>
      <c r="L51" s="470"/>
      <c r="M51" s="470"/>
      <c r="N51" s="63"/>
      <c r="O51" s="63"/>
      <c r="P51" s="67"/>
    </row>
    <row r="52" spans="1:16" s="69" customFormat="1" ht="12" customHeight="1">
      <c r="A52" s="447" t="s">
        <v>295</v>
      </c>
      <c r="B52" s="63" t="s">
        <v>163</v>
      </c>
      <c r="C52" s="63" t="s">
        <v>162</v>
      </c>
      <c r="D52" s="63"/>
      <c r="E52" s="72">
        <v>1409</v>
      </c>
      <c r="F52" s="92">
        <v>1691</v>
      </c>
      <c r="G52" s="452"/>
      <c r="H52" s="452"/>
      <c r="I52" s="455"/>
      <c r="J52" s="107"/>
      <c r="K52" s="107"/>
      <c r="L52" s="470"/>
      <c r="M52" s="470"/>
      <c r="N52" s="63"/>
      <c r="O52" s="63"/>
      <c r="P52" s="67"/>
    </row>
    <row r="53" spans="1:16" s="69" customFormat="1" ht="12" customHeight="1">
      <c r="A53" s="496"/>
      <c r="B53" s="488" t="s">
        <v>164</v>
      </c>
      <c r="C53" s="63" t="s">
        <v>162</v>
      </c>
      <c r="D53" s="133"/>
      <c r="E53" s="72">
        <v>1862</v>
      </c>
      <c r="F53" s="92">
        <v>2234</v>
      </c>
      <c r="G53" s="452"/>
      <c r="H53" s="452"/>
      <c r="I53" s="455"/>
      <c r="J53" s="250"/>
      <c r="K53" s="107"/>
      <c r="L53" s="470"/>
      <c r="M53" s="470"/>
      <c r="N53" s="63"/>
      <c r="O53" s="63"/>
      <c r="P53" s="67"/>
    </row>
    <row r="54" spans="1:16" s="69" customFormat="1" ht="12" customHeight="1">
      <c r="A54" s="496"/>
      <c r="B54" s="488"/>
      <c r="C54" s="63" t="s">
        <v>280</v>
      </c>
      <c r="D54" s="133"/>
      <c r="E54" s="72">
        <v>6174</v>
      </c>
      <c r="F54" s="92">
        <v>7409</v>
      </c>
      <c r="G54" s="452"/>
      <c r="H54" s="452"/>
      <c r="I54" s="455"/>
      <c r="J54" s="251"/>
      <c r="K54" s="89"/>
      <c r="L54" s="470"/>
      <c r="M54" s="470"/>
      <c r="N54" s="63"/>
      <c r="O54" s="63"/>
      <c r="P54" s="67"/>
    </row>
    <row r="55" spans="1:16" s="69" customFormat="1" ht="12" customHeight="1">
      <c r="A55" s="496"/>
      <c r="B55" s="488" t="s">
        <v>318</v>
      </c>
      <c r="C55" s="63" t="s">
        <v>162</v>
      </c>
      <c r="D55" s="133"/>
      <c r="E55" s="72">
        <v>2744</v>
      </c>
      <c r="F55" s="92">
        <v>3293</v>
      </c>
      <c r="G55" s="452"/>
      <c r="H55" s="452"/>
      <c r="I55" s="455"/>
      <c r="J55" s="107"/>
      <c r="K55" s="107"/>
      <c r="L55" s="470"/>
      <c r="M55" s="470"/>
      <c r="N55" s="63"/>
      <c r="O55" s="63"/>
      <c r="P55" s="67"/>
    </row>
    <row r="56" spans="1:16" s="69" customFormat="1" ht="12" customHeight="1">
      <c r="A56" s="449"/>
      <c r="B56" s="488"/>
      <c r="C56" s="63" t="s">
        <v>280</v>
      </c>
      <c r="D56" s="133"/>
      <c r="E56" s="72">
        <v>9017</v>
      </c>
      <c r="F56" s="92">
        <v>10820</v>
      </c>
      <c r="G56" s="453"/>
      <c r="H56" s="453"/>
      <c r="I56" s="456"/>
      <c r="J56" s="92"/>
      <c r="K56" s="92"/>
      <c r="L56" s="471"/>
      <c r="M56" s="471"/>
      <c r="N56" s="63"/>
      <c r="O56" s="63"/>
      <c r="P56" s="67"/>
    </row>
    <row r="57" spans="1:16" s="69" customFormat="1" ht="4.5" customHeight="1">
      <c r="A57" s="117"/>
      <c r="B57" s="118"/>
      <c r="C57" s="118"/>
      <c r="D57" s="126"/>
      <c r="E57" s="144"/>
      <c r="F57" s="144"/>
      <c r="G57" s="144"/>
      <c r="H57" s="144"/>
      <c r="I57" s="144"/>
      <c r="J57" s="144"/>
      <c r="K57" s="144"/>
      <c r="L57" s="144"/>
      <c r="M57" s="260"/>
      <c r="N57" s="145"/>
      <c r="O57" s="149"/>
      <c r="P57" s="67"/>
    </row>
    <row r="58" spans="1:23" s="61" customFormat="1" ht="11.25" customHeight="1">
      <c r="A58" s="547" t="s">
        <v>1427</v>
      </c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9"/>
      <c r="P58" s="60"/>
      <c r="Q58" s="62"/>
      <c r="V58" s="62"/>
      <c r="W58" s="62"/>
    </row>
    <row r="59" spans="1:16" ht="12" customHeight="1">
      <c r="A59" s="525" t="s">
        <v>166</v>
      </c>
      <c r="B59" s="526"/>
      <c r="C59" s="84" t="s">
        <v>327</v>
      </c>
      <c r="D59" s="107">
        <v>20</v>
      </c>
      <c r="E59" s="74">
        <v>2916</v>
      </c>
      <c r="F59" s="99">
        <v>3499</v>
      </c>
      <c r="G59" s="452">
        <f>F59+F61+F64</f>
        <v>10267</v>
      </c>
      <c r="H59" s="452">
        <f>F59+F61+F66</f>
        <v>11326</v>
      </c>
      <c r="I59" s="455">
        <v>15</v>
      </c>
      <c r="J59" s="250"/>
      <c r="K59" s="107"/>
      <c r="L59" s="470">
        <f>G59/I59</f>
        <v>684.4666666666667</v>
      </c>
      <c r="M59" s="470">
        <f>H59/I59</f>
        <v>755.0666666666667</v>
      </c>
      <c r="N59" s="67"/>
      <c r="O59" s="98"/>
      <c r="P59" s="67"/>
    </row>
    <row r="60" spans="1:16" ht="12" customHeight="1">
      <c r="A60" s="527"/>
      <c r="B60" s="528"/>
      <c r="C60" s="51" t="s">
        <v>333</v>
      </c>
      <c r="D60" s="89">
        <v>40</v>
      </c>
      <c r="E60" s="82">
        <v>5490</v>
      </c>
      <c r="F60" s="66">
        <v>6588</v>
      </c>
      <c r="G60" s="452"/>
      <c r="H60" s="452"/>
      <c r="I60" s="455"/>
      <c r="J60" s="250"/>
      <c r="K60" s="107"/>
      <c r="L60" s="470"/>
      <c r="M60" s="470"/>
      <c r="N60" s="67"/>
      <c r="O60" s="98"/>
      <c r="P60" s="67"/>
    </row>
    <row r="61" spans="1:16" ht="12" customHeight="1">
      <c r="A61" s="518" t="s">
        <v>167</v>
      </c>
      <c r="B61" s="519"/>
      <c r="C61" s="84" t="s">
        <v>327</v>
      </c>
      <c r="D61" s="107">
        <v>15</v>
      </c>
      <c r="E61" s="76">
        <v>3778</v>
      </c>
      <c r="F61" s="77">
        <v>4534</v>
      </c>
      <c r="G61" s="452"/>
      <c r="H61" s="452"/>
      <c r="I61" s="455"/>
      <c r="J61" s="250"/>
      <c r="K61" s="107"/>
      <c r="L61" s="470"/>
      <c r="M61" s="470"/>
      <c r="N61" s="67"/>
      <c r="O61" s="98"/>
      <c r="P61" s="67"/>
    </row>
    <row r="62" spans="1:16" ht="12" customHeight="1">
      <c r="A62" s="520"/>
      <c r="B62" s="521"/>
      <c r="C62" s="51" t="s">
        <v>333</v>
      </c>
      <c r="D62" s="89">
        <v>30</v>
      </c>
      <c r="E62" s="141">
        <v>7413</v>
      </c>
      <c r="F62" s="66">
        <v>8896</v>
      </c>
      <c r="G62" s="452"/>
      <c r="H62" s="452"/>
      <c r="I62" s="455"/>
      <c r="J62" s="251"/>
      <c r="K62" s="89"/>
      <c r="L62" s="470"/>
      <c r="M62" s="470"/>
      <c r="N62" s="67"/>
      <c r="O62" s="98"/>
      <c r="P62" s="67"/>
    </row>
    <row r="63" spans="1:16" s="69" customFormat="1" ht="12" customHeight="1">
      <c r="A63" s="447" t="s">
        <v>161</v>
      </c>
      <c r="B63" s="63" t="s">
        <v>163</v>
      </c>
      <c r="C63" s="63" t="s">
        <v>162</v>
      </c>
      <c r="D63" s="63"/>
      <c r="E63" s="72">
        <v>1409</v>
      </c>
      <c r="F63" s="92">
        <v>1691</v>
      </c>
      <c r="G63" s="452"/>
      <c r="H63" s="452"/>
      <c r="I63" s="455"/>
      <c r="J63" s="107"/>
      <c r="K63" s="107"/>
      <c r="L63" s="470"/>
      <c r="M63" s="470"/>
      <c r="N63" s="63"/>
      <c r="O63" s="63"/>
      <c r="P63" s="67"/>
    </row>
    <row r="64" spans="1:16" s="69" customFormat="1" ht="12" customHeight="1">
      <c r="A64" s="496"/>
      <c r="B64" s="488" t="s">
        <v>164</v>
      </c>
      <c r="C64" s="63" t="s">
        <v>162</v>
      </c>
      <c r="D64" s="133"/>
      <c r="E64" s="72">
        <v>1862</v>
      </c>
      <c r="F64" s="92">
        <v>2234</v>
      </c>
      <c r="G64" s="452"/>
      <c r="H64" s="452"/>
      <c r="I64" s="455"/>
      <c r="J64" s="250"/>
      <c r="K64" s="107"/>
      <c r="L64" s="470"/>
      <c r="M64" s="470"/>
      <c r="N64" s="63"/>
      <c r="O64" s="63"/>
      <c r="P64" s="67"/>
    </row>
    <row r="65" spans="1:16" s="69" customFormat="1" ht="12" customHeight="1">
      <c r="A65" s="496"/>
      <c r="B65" s="488"/>
      <c r="C65" s="63" t="s">
        <v>280</v>
      </c>
      <c r="D65" s="133"/>
      <c r="E65" s="72">
        <v>6174</v>
      </c>
      <c r="F65" s="92">
        <v>7409</v>
      </c>
      <c r="G65" s="452"/>
      <c r="H65" s="452"/>
      <c r="I65" s="455"/>
      <c r="J65" s="251"/>
      <c r="K65" s="89"/>
      <c r="L65" s="470"/>
      <c r="M65" s="470"/>
      <c r="N65" s="63"/>
      <c r="O65" s="63"/>
      <c r="P65" s="67"/>
    </row>
    <row r="66" spans="1:16" s="69" customFormat="1" ht="12" customHeight="1">
      <c r="A66" s="496"/>
      <c r="B66" s="488" t="s">
        <v>318</v>
      </c>
      <c r="C66" s="63" t="s">
        <v>162</v>
      </c>
      <c r="D66" s="133"/>
      <c r="E66" s="72">
        <v>2744</v>
      </c>
      <c r="F66" s="92">
        <v>3293</v>
      </c>
      <c r="G66" s="452"/>
      <c r="H66" s="452"/>
      <c r="I66" s="455"/>
      <c r="J66" s="107"/>
      <c r="K66" s="107"/>
      <c r="L66" s="470"/>
      <c r="M66" s="470"/>
      <c r="N66" s="63"/>
      <c r="O66" s="63"/>
      <c r="P66" s="67"/>
    </row>
    <row r="67" spans="1:16" s="69" customFormat="1" ht="12" customHeight="1">
      <c r="A67" s="449"/>
      <c r="B67" s="488"/>
      <c r="C67" s="63" t="s">
        <v>280</v>
      </c>
      <c r="D67" s="133"/>
      <c r="E67" s="72">
        <v>9017</v>
      </c>
      <c r="F67" s="92">
        <v>10820</v>
      </c>
      <c r="G67" s="453"/>
      <c r="H67" s="453"/>
      <c r="I67" s="456"/>
      <c r="J67" s="92"/>
      <c r="K67" s="92"/>
      <c r="L67" s="471"/>
      <c r="M67" s="471"/>
      <c r="N67" s="63"/>
      <c r="O67" s="63"/>
      <c r="P67" s="67"/>
    </row>
    <row r="68" spans="1:16" s="69" customFormat="1" ht="4.5" customHeight="1">
      <c r="A68" s="277"/>
      <c r="B68" s="278"/>
      <c r="C68" s="278"/>
      <c r="D68" s="110"/>
      <c r="E68" s="110"/>
      <c r="F68" s="110"/>
      <c r="G68" s="110"/>
      <c r="H68" s="110"/>
      <c r="I68" s="110"/>
      <c r="J68" s="110"/>
      <c r="K68" s="110"/>
      <c r="L68" s="110"/>
      <c r="M68" s="260"/>
      <c r="N68" s="145"/>
      <c r="O68" s="149"/>
      <c r="P68" s="67"/>
    </row>
    <row r="69" spans="1:23" s="61" customFormat="1" ht="12.75" customHeight="1">
      <c r="A69" s="547" t="s">
        <v>226</v>
      </c>
      <c r="B69" s="548"/>
      <c r="C69" s="548"/>
      <c r="D69" s="548"/>
      <c r="E69" s="548"/>
      <c r="F69" s="548"/>
      <c r="G69" s="548"/>
      <c r="H69" s="548"/>
      <c r="I69" s="548"/>
      <c r="J69" s="548"/>
      <c r="K69" s="548"/>
      <c r="L69" s="548"/>
      <c r="M69" s="548"/>
      <c r="N69" s="548"/>
      <c r="O69" s="549"/>
      <c r="P69" s="60"/>
      <c r="Q69" s="62"/>
      <c r="V69" s="62"/>
      <c r="W69" s="62"/>
    </row>
    <row r="70" spans="1:16" ht="12" customHeight="1">
      <c r="A70" s="525" t="s">
        <v>166</v>
      </c>
      <c r="B70" s="526"/>
      <c r="C70" s="84" t="s">
        <v>327</v>
      </c>
      <c r="D70" s="107">
        <v>20</v>
      </c>
      <c r="E70" s="74">
        <v>2916</v>
      </c>
      <c r="F70" s="99">
        <v>3499</v>
      </c>
      <c r="G70" s="451">
        <f>F70+F72</f>
        <v>9029</v>
      </c>
      <c r="H70" s="451">
        <f>F70+F74+F79</f>
        <v>15079</v>
      </c>
      <c r="I70" s="529">
        <v>20</v>
      </c>
      <c r="J70" s="75"/>
      <c r="K70" s="75"/>
      <c r="L70" s="451">
        <f>G70/I70</f>
        <v>451.45</v>
      </c>
      <c r="M70" s="451">
        <f>H70/I70</f>
        <v>753.95</v>
      </c>
      <c r="N70" s="67"/>
      <c r="O70" s="98"/>
      <c r="P70" s="67"/>
    </row>
    <row r="71" spans="1:16" ht="12" customHeight="1">
      <c r="A71" s="527"/>
      <c r="B71" s="528"/>
      <c r="C71" s="51" t="s">
        <v>333</v>
      </c>
      <c r="D71" s="89">
        <v>40</v>
      </c>
      <c r="E71" s="82">
        <v>5490</v>
      </c>
      <c r="F71" s="66">
        <v>6588</v>
      </c>
      <c r="G71" s="452"/>
      <c r="H71" s="452"/>
      <c r="I71" s="530"/>
      <c r="J71" s="250"/>
      <c r="K71" s="107"/>
      <c r="L71" s="452"/>
      <c r="M71" s="452"/>
      <c r="N71" s="67"/>
      <c r="O71" s="98"/>
      <c r="P71" s="67"/>
    </row>
    <row r="72" spans="1:16" s="69" customFormat="1" ht="12" customHeight="1">
      <c r="A72" s="563" t="s">
        <v>169</v>
      </c>
      <c r="B72" s="564"/>
      <c r="C72" s="84" t="s">
        <v>327</v>
      </c>
      <c r="D72" s="107">
        <v>20</v>
      </c>
      <c r="E72" s="142">
        <v>4608</v>
      </c>
      <c r="F72" s="77">
        <v>5530</v>
      </c>
      <c r="G72" s="452"/>
      <c r="H72" s="452"/>
      <c r="I72" s="530"/>
      <c r="J72" s="251"/>
      <c r="K72" s="89"/>
      <c r="L72" s="452"/>
      <c r="M72" s="452"/>
      <c r="N72" s="120"/>
      <c r="O72" s="120"/>
      <c r="P72" s="67"/>
    </row>
    <row r="73" spans="1:16" s="69" customFormat="1" ht="12" customHeight="1">
      <c r="A73" s="565"/>
      <c r="B73" s="566"/>
      <c r="C73" s="51" t="s">
        <v>333</v>
      </c>
      <c r="D73" s="89">
        <v>40</v>
      </c>
      <c r="E73" s="143">
        <v>8926</v>
      </c>
      <c r="F73" s="66">
        <v>10711</v>
      </c>
      <c r="G73" s="452"/>
      <c r="H73" s="452"/>
      <c r="I73" s="530"/>
      <c r="J73" s="107"/>
      <c r="K73" s="107"/>
      <c r="L73" s="452"/>
      <c r="M73" s="452"/>
      <c r="N73" s="120"/>
      <c r="O73" s="120"/>
      <c r="P73" s="67"/>
    </row>
    <row r="74" spans="1:16" s="69" customFormat="1" ht="12" customHeight="1">
      <c r="A74" s="518" t="s">
        <v>1428</v>
      </c>
      <c r="B74" s="519"/>
      <c r="C74" s="84" t="s">
        <v>327</v>
      </c>
      <c r="D74" s="107">
        <v>20</v>
      </c>
      <c r="E74" s="142">
        <v>6906</v>
      </c>
      <c r="F74" s="77">
        <v>8287</v>
      </c>
      <c r="G74" s="452"/>
      <c r="H74" s="452"/>
      <c r="I74" s="530"/>
      <c r="J74" s="77"/>
      <c r="K74" s="77"/>
      <c r="L74" s="452"/>
      <c r="M74" s="452"/>
      <c r="N74" s="120"/>
      <c r="O74" s="120"/>
      <c r="P74" s="67"/>
    </row>
    <row r="75" spans="1:16" s="69" customFormat="1" ht="12" customHeight="1">
      <c r="A75" s="520"/>
      <c r="B75" s="521"/>
      <c r="C75" s="51" t="s">
        <v>333</v>
      </c>
      <c r="D75" s="89">
        <v>40</v>
      </c>
      <c r="E75" s="143">
        <v>13114</v>
      </c>
      <c r="F75" s="66">
        <v>15737</v>
      </c>
      <c r="G75" s="452"/>
      <c r="H75" s="452"/>
      <c r="I75" s="530"/>
      <c r="J75" s="66"/>
      <c r="K75" s="66"/>
      <c r="L75" s="452"/>
      <c r="M75" s="452"/>
      <c r="N75" s="120"/>
      <c r="O75" s="120"/>
      <c r="P75" s="67"/>
    </row>
    <row r="76" spans="1:16" s="69" customFormat="1" ht="12" customHeight="1">
      <c r="A76" s="447" t="s">
        <v>295</v>
      </c>
      <c r="B76" s="63" t="s">
        <v>163</v>
      </c>
      <c r="C76" s="63" t="s">
        <v>162</v>
      </c>
      <c r="D76" s="63"/>
      <c r="E76" s="72">
        <v>1409</v>
      </c>
      <c r="F76" s="92">
        <v>1691</v>
      </c>
      <c r="G76" s="452"/>
      <c r="H76" s="452"/>
      <c r="I76" s="530"/>
      <c r="J76" s="107"/>
      <c r="K76" s="107"/>
      <c r="L76" s="452"/>
      <c r="M76" s="452"/>
      <c r="N76" s="63"/>
      <c r="O76" s="63"/>
      <c r="P76" s="67"/>
    </row>
    <row r="77" spans="1:16" s="69" customFormat="1" ht="12" customHeight="1">
      <c r="A77" s="496"/>
      <c r="B77" s="488" t="s">
        <v>164</v>
      </c>
      <c r="C77" s="63" t="s">
        <v>162</v>
      </c>
      <c r="D77" s="133"/>
      <c r="E77" s="72">
        <v>1862</v>
      </c>
      <c r="F77" s="92">
        <v>2234</v>
      </c>
      <c r="G77" s="452"/>
      <c r="H77" s="452"/>
      <c r="I77" s="530"/>
      <c r="J77" s="107"/>
      <c r="K77" s="107"/>
      <c r="L77" s="452"/>
      <c r="M77" s="452"/>
      <c r="N77" s="63"/>
      <c r="O77" s="63"/>
      <c r="P77" s="67"/>
    </row>
    <row r="78" spans="1:16" s="69" customFormat="1" ht="12" customHeight="1">
      <c r="A78" s="496"/>
      <c r="B78" s="488"/>
      <c r="C78" s="63" t="s">
        <v>280</v>
      </c>
      <c r="D78" s="133"/>
      <c r="E78" s="72">
        <v>6174</v>
      </c>
      <c r="F78" s="92">
        <v>7409</v>
      </c>
      <c r="G78" s="452"/>
      <c r="H78" s="452"/>
      <c r="I78" s="530"/>
      <c r="J78" s="107"/>
      <c r="K78" s="107"/>
      <c r="L78" s="452"/>
      <c r="M78" s="452"/>
      <c r="N78" s="63"/>
      <c r="O78" s="63"/>
      <c r="P78" s="67"/>
    </row>
    <row r="79" spans="1:16" s="69" customFormat="1" ht="12" customHeight="1">
      <c r="A79" s="496"/>
      <c r="B79" s="466" t="s">
        <v>318</v>
      </c>
      <c r="C79" s="63" t="s">
        <v>162</v>
      </c>
      <c r="D79" s="133"/>
      <c r="E79" s="72">
        <v>2744</v>
      </c>
      <c r="F79" s="92">
        <v>3293</v>
      </c>
      <c r="G79" s="452"/>
      <c r="H79" s="452"/>
      <c r="I79" s="530"/>
      <c r="J79" s="72">
        <v>1862.55</v>
      </c>
      <c r="K79" s="90">
        <v>74.5</v>
      </c>
      <c r="L79" s="452"/>
      <c r="M79" s="452"/>
      <c r="N79" s="63"/>
      <c r="O79" s="63"/>
      <c r="P79" s="67"/>
    </row>
    <row r="80" spans="1:16" s="69" customFormat="1" ht="12" customHeight="1">
      <c r="A80" s="449"/>
      <c r="B80" s="468"/>
      <c r="C80" s="63" t="s">
        <v>280</v>
      </c>
      <c r="D80" s="133"/>
      <c r="E80" s="72">
        <v>9017</v>
      </c>
      <c r="F80" s="92">
        <v>10820</v>
      </c>
      <c r="G80" s="453"/>
      <c r="H80" s="453"/>
      <c r="I80" s="531"/>
      <c r="J80" s="72">
        <v>1862.55</v>
      </c>
      <c r="K80" s="90">
        <v>74.5</v>
      </c>
      <c r="L80" s="453"/>
      <c r="M80" s="453"/>
      <c r="N80" s="63"/>
      <c r="O80" s="63"/>
      <c r="P80" s="67"/>
    </row>
    <row r="81" spans="1:16" s="69" customFormat="1" ht="4.5" customHeight="1">
      <c r="A81" s="117"/>
      <c r="B81" s="118"/>
      <c r="C81" s="118"/>
      <c r="D81" s="126"/>
      <c r="E81" s="144"/>
      <c r="F81" s="144"/>
      <c r="G81" s="144"/>
      <c r="H81" s="144"/>
      <c r="I81" s="144"/>
      <c r="J81" s="144"/>
      <c r="K81" s="144"/>
      <c r="L81" s="144"/>
      <c r="M81" s="260"/>
      <c r="N81" s="145"/>
      <c r="O81" s="149"/>
      <c r="P81" s="67"/>
    </row>
    <row r="82" spans="1:23" s="61" customFormat="1" ht="12" customHeight="1">
      <c r="A82" s="532" t="s">
        <v>227</v>
      </c>
      <c r="B82" s="533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  <c r="N82" s="533"/>
      <c r="O82" s="534"/>
      <c r="P82" s="60"/>
      <c r="Q82" s="62"/>
      <c r="V82" s="62"/>
      <c r="W82" s="62"/>
    </row>
    <row r="83" spans="1:23" s="61" customFormat="1" ht="10.5" customHeight="1">
      <c r="A83" s="535" t="s">
        <v>228</v>
      </c>
      <c r="B83" s="536"/>
      <c r="C83" s="536"/>
      <c r="D83" s="536"/>
      <c r="E83" s="536"/>
      <c r="F83" s="536"/>
      <c r="G83" s="536"/>
      <c r="H83" s="536"/>
      <c r="I83" s="536"/>
      <c r="J83" s="536"/>
      <c r="K83" s="536"/>
      <c r="L83" s="536"/>
      <c r="M83" s="536"/>
      <c r="N83" s="536"/>
      <c r="O83" s="537"/>
      <c r="P83" s="60"/>
      <c r="Q83" s="62"/>
      <c r="V83" s="62"/>
      <c r="W83" s="62"/>
    </row>
    <row r="84" spans="1:16" s="69" customFormat="1" ht="12" customHeight="1">
      <c r="A84" s="518" t="s">
        <v>170</v>
      </c>
      <c r="B84" s="519"/>
      <c r="C84" s="84" t="s">
        <v>334</v>
      </c>
      <c r="D84" s="75">
        <v>5</v>
      </c>
      <c r="E84" s="150">
        <v>1498</v>
      </c>
      <c r="F84" s="77">
        <v>1798</v>
      </c>
      <c r="G84" s="469">
        <f>F85+F87+F89</f>
        <v>27839</v>
      </c>
      <c r="H84" s="469">
        <f>F85+F87+F92</f>
        <v>36425</v>
      </c>
      <c r="I84" s="454">
        <v>30</v>
      </c>
      <c r="J84" s="58"/>
      <c r="K84" s="252"/>
      <c r="L84" s="469">
        <f>G84/I84</f>
        <v>927.9666666666667</v>
      </c>
      <c r="M84" s="469">
        <f>H84/I84</f>
        <v>1214.1666666666667</v>
      </c>
      <c r="N84" s="120"/>
      <c r="O84" s="120"/>
      <c r="P84" s="67"/>
    </row>
    <row r="85" spans="1:16" s="69" customFormat="1" ht="12" customHeight="1">
      <c r="A85" s="520"/>
      <c r="B85" s="521"/>
      <c r="C85" s="51" t="s">
        <v>333</v>
      </c>
      <c r="D85" s="89">
        <v>35</v>
      </c>
      <c r="E85" s="152">
        <v>5953</v>
      </c>
      <c r="F85" s="66">
        <v>7144</v>
      </c>
      <c r="G85" s="470"/>
      <c r="H85" s="470"/>
      <c r="I85" s="455"/>
      <c r="J85" s="66"/>
      <c r="K85" s="66"/>
      <c r="L85" s="470"/>
      <c r="M85" s="470"/>
      <c r="N85" s="120"/>
      <c r="O85" s="120"/>
      <c r="P85" s="67"/>
    </row>
    <row r="86" spans="1:16" s="69" customFormat="1" ht="12" customHeight="1">
      <c r="A86" s="518" t="s">
        <v>171</v>
      </c>
      <c r="B86" s="519"/>
      <c r="C86" s="84" t="s">
        <v>334</v>
      </c>
      <c r="D86" s="107">
        <v>4.5</v>
      </c>
      <c r="E86" s="142">
        <v>3000</v>
      </c>
      <c r="F86" s="77">
        <v>3600</v>
      </c>
      <c r="G86" s="470"/>
      <c r="H86" s="470"/>
      <c r="I86" s="455"/>
      <c r="J86" s="77"/>
      <c r="K86" s="77"/>
      <c r="L86" s="470"/>
      <c r="M86" s="470"/>
      <c r="N86" s="120"/>
      <c r="O86" s="120"/>
      <c r="P86" s="67"/>
    </row>
    <row r="87" spans="1:16" s="69" customFormat="1" ht="12" customHeight="1">
      <c r="A87" s="520"/>
      <c r="B87" s="521"/>
      <c r="C87" s="51" t="s">
        <v>333</v>
      </c>
      <c r="D87" s="89">
        <v>30</v>
      </c>
      <c r="E87" s="143">
        <v>15384</v>
      </c>
      <c r="F87" s="66">
        <v>18461</v>
      </c>
      <c r="G87" s="470"/>
      <c r="H87" s="470"/>
      <c r="I87" s="455"/>
      <c r="J87" s="63"/>
      <c r="K87" s="63"/>
      <c r="L87" s="470"/>
      <c r="M87" s="470"/>
      <c r="N87" s="120"/>
      <c r="O87" s="120"/>
      <c r="P87" s="67"/>
    </row>
    <row r="88" spans="1:16" s="69" customFormat="1" ht="12" customHeight="1">
      <c r="A88" s="447" t="s">
        <v>319</v>
      </c>
      <c r="B88" s="63" t="s">
        <v>163</v>
      </c>
      <c r="C88" s="63" t="s">
        <v>162</v>
      </c>
      <c r="D88" s="63"/>
      <c r="E88" s="72">
        <v>1409</v>
      </c>
      <c r="F88" s="92">
        <v>1691</v>
      </c>
      <c r="G88" s="470"/>
      <c r="H88" s="470"/>
      <c r="I88" s="455"/>
      <c r="J88" s="63"/>
      <c r="K88" s="63"/>
      <c r="L88" s="470"/>
      <c r="M88" s="470"/>
      <c r="N88" s="63"/>
      <c r="O88" s="63"/>
      <c r="P88" s="67"/>
    </row>
    <row r="89" spans="1:16" s="69" customFormat="1" ht="12" customHeight="1">
      <c r="A89" s="496"/>
      <c r="B89" s="488" t="s">
        <v>164</v>
      </c>
      <c r="C89" s="63" t="s">
        <v>162</v>
      </c>
      <c r="D89" s="133"/>
      <c r="E89" s="72">
        <v>1862</v>
      </c>
      <c r="F89" s="92">
        <v>2234</v>
      </c>
      <c r="G89" s="470"/>
      <c r="H89" s="470"/>
      <c r="I89" s="455"/>
      <c r="J89" s="63"/>
      <c r="K89" s="63"/>
      <c r="L89" s="470"/>
      <c r="M89" s="470"/>
      <c r="N89" s="63"/>
      <c r="O89" s="63"/>
      <c r="P89" s="67"/>
    </row>
    <row r="90" spans="1:16" s="69" customFormat="1" ht="12" customHeight="1">
      <c r="A90" s="496"/>
      <c r="B90" s="488"/>
      <c r="C90" s="63" t="s">
        <v>280</v>
      </c>
      <c r="D90" s="133"/>
      <c r="E90" s="72">
        <v>6174</v>
      </c>
      <c r="F90" s="92">
        <v>7409</v>
      </c>
      <c r="G90" s="470"/>
      <c r="H90" s="470"/>
      <c r="I90" s="455"/>
      <c r="J90" s="63"/>
      <c r="K90" s="63"/>
      <c r="L90" s="470"/>
      <c r="M90" s="470"/>
      <c r="N90" s="63"/>
      <c r="O90" s="63"/>
      <c r="P90" s="67"/>
    </row>
    <row r="91" spans="1:16" s="69" customFormat="1" ht="12" customHeight="1">
      <c r="A91" s="496"/>
      <c r="B91" s="488" t="s">
        <v>318</v>
      </c>
      <c r="C91" s="63" t="s">
        <v>162</v>
      </c>
      <c r="D91" s="133"/>
      <c r="E91" s="72">
        <v>2744</v>
      </c>
      <c r="F91" s="92">
        <v>3293</v>
      </c>
      <c r="G91" s="470"/>
      <c r="H91" s="470"/>
      <c r="I91" s="455"/>
      <c r="J91" s="91"/>
      <c r="K91" s="63"/>
      <c r="L91" s="470"/>
      <c r="M91" s="470"/>
      <c r="N91" s="63"/>
      <c r="O91" s="63"/>
      <c r="P91" s="67"/>
    </row>
    <row r="92" spans="1:16" s="69" customFormat="1" ht="12" customHeight="1">
      <c r="A92" s="449"/>
      <c r="B92" s="488"/>
      <c r="C92" s="63" t="s">
        <v>280</v>
      </c>
      <c r="D92" s="133"/>
      <c r="E92" s="72">
        <v>9017</v>
      </c>
      <c r="F92" s="92">
        <v>10820</v>
      </c>
      <c r="G92" s="471"/>
      <c r="H92" s="471"/>
      <c r="I92" s="456"/>
      <c r="J92" s="91"/>
      <c r="K92" s="63"/>
      <c r="L92" s="471"/>
      <c r="M92" s="471"/>
      <c r="N92" s="63"/>
      <c r="O92" s="63"/>
      <c r="P92" s="67"/>
    </row>
    <row r="93" spans="1:16" s="69" customFormat="1" ht="5.25" customHeight="1">
      <c r="A93" s="153"/>
      <c r="B93" s="145"/>
      <c r="C93" s="145"/>
      <c r="D93" s="103"/>
      <c r="E93" s="126"/>
      <c r="F93" s="126"/>
      <c r="G93" s="85"/>
      <c r="H93" s="85"/>
      <c r="I93" s="100"/>
      <c r="J93" s="85"/>
      <c r="K93" s="101"/>
      <c r="L93" s="67"/>
      <c r="M93" s="236"/>
      <c r="N93" s="125"/>
      <c r="O93" s="139"/>
      <c r="P93" s="67"/>
    </row>
    <row r="94" spans="1:23" s="61" customFormat="1" ht="12" customHeight="1">
      <c r="A94" s="532" t="s">
        <v>229</v>
      </c>
      <c r="B94" s="533"/>
      <c r="C94" s="533"/>
      <c r="D94" s="533"/>
      <c r="E94" s="533"/>
      <c r="F94" s="533"/>
      <c r="G94" s="533"/>
      <c r="H94" s="533"/>
      <c r="I94" s="533"/>
      <c r="J94" s="533"/>
      <c r="K94" s="533"/>
      <c r="L94" s="533"/>
      <c r="M94" s="533"/>
      <c r="N94" s="533"/>
      <c r="O94" s="534"/>
      <c r="P94" s="60"/>
      <c r="Q94" s="62"/>
      <c r="V94" s="62"/>
      <c r="W94" s="62"/>
    </row>
    <row r="95" spans="1:23" s="61" customFormat="1" ht="10.5" customHeight="1">
      <c r="A95" s="535" t="s">
        <v>1433</v>
      </c>
      <c r="B95" s="536"/>
      <c r="C95" s="536"/>
      <c r="D95" s="536"/>
      <c r="E95" s="536"/>
      <c r="F95" s="536"/>
      <c r="G95" s="536"/>
      <c r="H95" s="536"/>
      <c r="I95" s="536"/>
      <c r="J95" s="536"/>
      <c r="K95" s="536"/>
      <c r="L95" s="536"/>
      <c r="M95" s="536"/>
      <c r="N95" s="536"/>
      <c r="O95" s="537"/>
      <c r="P95" s="60"/>
      <c r="Q95" s="62"/>
      <c r="V95" s="62"/>
      <c r="W95" s="62"/>
    </row>
    <row r="96" spans="1:16" s="69" customFormat="1" ht="12" customHeight="1">
      <c r="A96" s="518" t="s">
        <v>153</v>
      </c>
      <c r="B96" s="519"/>
      <c r="C96" s="84" t="s">
        <v>326</v>
      </c>
      <c r="D96" s="75">
        <v>6</v>
      </c>
      <c r="E96" s="142">
        <v>997</v>
      </c>
      <c r="F96" s="77">
        <v>1196</v>
      </c>
      <c r="G96" s="451">
        <f>F97+F98</f>
        <v>11085</v>
      </c>
      <c r="H96" s="451">
        <f>F97+F98+F100</f>
        <v>16384</v>
      </c>
      <c r="I96" s="454">
        <v>15</v>
      </c>
      <c r="J96" s="63"/>
      <c r="K96" s="63"/>
      <c r="L96" s="469">
        <f>G96/I96</f>
        <v>739</v>
      </c>
      <c r="M96" s="469">
        <f>H96/I96</f>
        <v>1092.2666666666667</v>
      </c>
      <c r="N96" s="145"/>
      <c r="O96" s="149"/>
      <c r="P96" s="67"/>
    </row>
    <row r="97" spans="1:16" s="69" customFormat="1" ht="12" customHeight="1">
      <c r="A97" s="520"/>
      <c r="B97" s="521"/>
      <c r="C97" s="51" t="s">
        <v>331</v>
      </c>
      <c r="D97" s="89">
        <v>30</v>
      </c>
      <c r="E97" s="143">
        <v>3993</v>
      </c>
      <c r="F97" s="66">
        <v>4792</v>
      </c>
      <c r="G97" s="452"/>
      <c r="H97" s="452"/>
      <c r="I97" s="455"/>
      <c r="J97" s="63"/>
      <c r="K97" s="63"/>
      <c r="L97" s="470"/>
      <c r="M97" s="470"/>
      <c r="N97" s="145"/>
      <c r="O97" s="149"/>
      <c r="P97" s="67"/>
    </row>
    <row r="98" spans="1:16" s="69" customFormat="1" ht="12" customHeight="1">
      <c r="A98" s="516" t="s">
        <v>172</v>
      </c>
      <c r="B98" s="517"/>
      <c r="C98" s="51" t="s">
        <v>333</v>
      </c>
      <c r="D98" s="89">
        <v>15</v>
      </c>
      <c r="E98" s="121">
        <v>5244</v>
      </c>
      <c r="F98" s="92">
        <v>6293</v>
      </c>
      <c r="G98" s="452"/>
      <c r="H98" s="452"/>
      <c r="I98" s="455"/>
      <c r="J98" s="91"/>
      <c r="K98" s="63"/>
      <c r="L98" s="470"/>
      <c r="M98" s="470"/>
      <c r="N98" s="155"/>
      <c r="O98" s="228"/>
      <c r="P98" s="67"/>
    </row>
    <row r="99" spans="1:16" s="69" customFormat="1" ht="12" customHeight="1">
      <c r="A99" s="494" t="s">
        <v>1431</v>
      </c>
      <c r="B99" s="495"/>
      <c r="C99" s="538" t="s">
        <v>1429</v>
      </c>
      <c r="D99" s="539"/>
      <c r="E99" s="72">
        <v>1101</v>
      </c>
      <c r="F99" s="92">
        <v>1321</v>
      </c>
      <c r="G99" s="452"/>
      <c r="H99" s="452"/>
      <c r="I99" s="455"/>
      <c r="J99" s="91"/>
      <c r="K99" s="63"/>
      <c r="L99" s="470"/>
      <c r="M99" s="470"/>
      <c r="N99" s="59"/>
      <c r="O99" s="59"/>
      <c r="P99" s="68"/>
    </row>
    <row r="100" spans="1:16" s="69" customFormat="1" ht="12" customHeight="1">
      <c r="A100" s="494" t="s">
        <v>1432</v>
      </c>
      <c r="B100" s="495"/>
      <c r="C100" s="494" t="s">
        <v>1430</v>
      </c>
      <c r="D100" s="495"/>
      <c r="E100" s="72">
        <v>4416</v>
      </c>
      <c r="F100" s="92">
        <v>5299</v>
      </c>
      <c r="G100" s="453"/>
      <c r="H100" s="453"/>
      <c r="I100" s="456"/>
      <c r="J100" s="58"/>
      <c r="K100" s="252"/>
      <c r="L100" s="471"/>
      <c r="M100" s="471"/>
      <c r="N100" s="59"/>
      <c r="O100" s="59"/>
      <c r="P100" s="68"/>
    </row>
    <row r="101" spans="1:16" s="69" customFormat="1" ht="6" customHeight="1">
      <c r="A101" s="153"/>
      <c r="B101" s="145"/>
      <c r="C101" s="145"/>
      <c r="D101" s="97"/>
      <c r="E101" s="144"/>
      <c r="F101" s="144"/>
      <c r="G101" s="144"/>
      <c r="H101" s="144"/>
      <c r="I101" s="144"/>
      <c r="J101" s="144"/>
      <c r="K101" s="144"/>
      <c r="L101" s="144"/>
      <c r="M101" s="260"/>
      <c r="N101" s="125"/>
      <c r="O101" s="139"/>
      <c r="P101" s="67"/>
    </row>
    <row r="102" spans="1:23" s="61" customFormat="1" ht="12" customHeight="1">
      <c r="A102" s="532" t="s">
        <v>230</v>
      </c>
      <c r="B102" s="533"/>
      <c r="C102" s="533"/>
      <c r="D102" s="533"/>
      <c r="E102" s="533"/>
      <c r="F102" s="533"/>
      <c r="G102" s="533"/>
      <c r="H102" s="533"/>
      <c r="I102" s="533"/>
      <c r="J102" s="533"/>
      <c r="K102" s="533"/>
      <c r="L102" s="533"/>
      <c r="M102" s="533"/>
      <c r="N102" s="533"/>
      <c r="O102" s="534"/>
      <c r="P102" s="60"/>
      <c r="Q102" s="62"/>
      <c r="V102" s="62"/>
      <c r="W102" s="62"/>
    </row>
    <row r="103" spans="1:23" s="61" customFormat="1" ht="9" customHeight="1">
      <c r="A103" s="535" t="s">
        <v>231</v>
      </c>
      <c r="B103" s="536"/>
      <c r="C103" s="536"/>
      <c r="D103" s="536"/>
      <c r="E103" s="536"/>
      <c r="F103" s="536"/>
      <c r="G103" s="536"/>
      <c r="H103" s="536"/>
      <c r="I103" s="536"/>
      <c r="J103" s="536"/>
      <c r="K103" s="536"/>
      <c r="L103" s="536"/>
      <c r="M103" s="536"/>
      <c r="N103" s="536"/>
      <c r="O103" s="537"/>
      <c r="P103" s="60"/>
      <c r="Q103" s="62"/>
      <c r="V103" s="62"/>
      <c r="W103" s="62"/>
    </row>
    <row r="104" spans="1:16" s="69" customFormat="1" ht="12" customHeight="1">
      <c r="A104" s="518" t="s">
        <v>281</v>
      </c>
      <c r="B104" s="519"/>
      <c r="C104" s="466" t="s">
        <v>335</v>
      </c>
      <c r="D104" s="466">
        <v>25</v>
      </c>
      <c r="E104" s="142">
        <v>4944</v>
      </c>
      <c r="F104" s="489">
        <v>5933</v>
      </c>
      <c r="G104" s="451">
        <f>F104+F107</f>
        <v>13427</v>
      </c>
      <c r="H104" s="451">
        <f>F106+F107+F108</f>
        <v>22198</v>
      </c>
      <c r="I104" s="529">
        <v>20</v>
      </c>
      <c r="J104" s="91"/>
      <c r="K104" s="63"/>
      <c r="L104" s="451">
        <f>G104/I104</f>
        <v>671.35</v>
      </c>
      <c r="M104" s="451">
        <f>H104/I104</f>
        <v>1109.9</v>
      </c>
      <c r="N104" s="145"/>
      <c r="O104" s="149"/>
      <c r="P104" s="67"/>
    </row>
    <row r="105" spans="1:16" s="69" customFormat="1" ht="12" customHeight="1">
      <c r="A105" s="520"/>
      <c r="B105" s="521"/>
      <c r="C105" s="468"/>
      <c r="D105" s="468"/>
      <c r="E105" s="142"/>
      <c r="F105" s="490"/>
      <c r="G105" s="452"/>
      <c r="H105" s="452"/>
      <c r="I105" s="530"/>
      <c r="J105" s="91"/>
      <c r="K105" s="63"/>
      <c r="L105" s="452"/>
      <c r="M105" s="452"/>
      <c r="N105" s="145"/>
      <c r="O105" s="149"/>
      <c r="P105" s="67"/>
    </row>
    <row r="106" spans="1:16" s="69" customFormat="1" ht="12" customHeight="1">
      <c r="A106" s="518" t="s">
        <v>282</v>
      </c>
      <c r="B106" s="519"/>
      <c r="C106" s="51" t="s">
        <v>335</v>
      </c>
      <c r="D106" s="63">
        <v>25</v>
      </c>
      <c r="E106" s="142">
        <v>6008</v>
      </c>
      <c r="F106" s="92">
        <v>7210</v>
      </c>
      <c r="G106" s="452"/>
      <c r="H106" s="452"/>
      <c r="I106" s="530"/>
      <c r="J106" s="253"/>
      <c r="K106" s="254"/>
      <c r="L106" s="452"/>
      <c r="M106" s="452"/>
      <c r="N106" s="145"/>
      <c r="O106" s="149"/>
      <c r="P106" s="67"/>
    </row>
    <row r="107" spans="1:16" s="69" customFormat="1" ht="12" customHeight="1">
      <c r="A107" s="498" t="s">
        <v>173</v>
      </c>
      <c r="B107" s="498"/>
      <c r="C107" s="51" t="s">
        <v>333</v>
      </c>
      <c r="D107" s="89">
        <v>20</v>
      </c>
      <c r="E107" s="121">
        <v>6245</v>
      </c>
      <c r="F107" s="92">
        <v>7494</v>
      </c>
      <c r="G107" s="452"/>
      <c r="H107" s="452"/>
      <c r="I107" s="530"/>
      <c r="J107" s="92"/>
      <c r="K107" s="92"/>
      <c r="L107" s="452"/>
      <c r="M107" s="452"/>
      <c r="N107" s="120"/>
      <c r="O107" s="120"/>
      <c r="P107" s="67"/>
    </row>
    <row r="108" spans="1:16" s="69" customFormat="1" ht="12" customHeight="1">
      <c r="A108" s="498" t="s">
        <v>1434</v>
      </c>
      <c r="B108" s="498"/>
      <c r="C108" s="51" t="s">
        <v>333</v>
      </c>
      <c r="D108" s="89">
        <v>20</v>
      </c>
      <c r="E108" s="121">
        <v>6245</v>
      </c>
      <c r="F108" s="92">
        <v>7494</v>
      </c>
      <c r="G108" s="453"/>
      <c r="H108" s="453"/>
      <c r="I108" s="531"/>
      <c r="J108" s="92"/>
      <c r="K108" s="92"/>
      <c r="L108" s="453"/>
      <c r="M108" s="453"/>
      <c r="N108" s="120"/>
      <c r="O108" s="120"/>
      <c r="P108" s="67"/>
    </row>
    <row r="109" spans="1:16" s="69" customFormat="1" ht="5.25" customHeight="1">
      <c r="A109" s="572"/>
      <c r="B109" s="573"/>
      <c r="C109" s="573"/>
      <c r="D109" s="573"/>
      <c r="E109" s="124"/>
      <c r="F109" s="124"/>
      <c r="G109" s="124"/>
      <c r="H109" s="124"/>
      <c r="I109" s="124"/>
      <c r="J109" s="124"/>
      <c r="K109" s="124"/>
      <c r="L109" s="124"/>
      <c r="M109" s="280"/>
      <c r="N109" s="125"/>
      <c r="O109" s="139"/>
      <c r="P109" s="67"/>
    </row>
    <row r="110" spans="1:23" s="61" customFormat="1" ht="12" customHeight="1">
      <c r="A110" s="532" t="s">
        <v>232</v>
      </c>
      <c r="B110" s="533"/>
      <c r="C110" s="533"/>
      <c r="D110" s="533"/>
      <c r="E110" s="533"/>
      <c r="F110" s="533"/>
      <c r="G110" s="533"/>
      <c r="H110" s="533"/>
      <c r="I110" s="533"/>
      <c r="J110" s="533"/>
      <c r="K110" s="533"/>
      <c r="L110" s="533"/>
      <c r="M110" s="533"/>
      <c r="N110" s="533"/>
      <c r="O110" s="534"/>
      <c r="P110" s="60"/>
      <c r="Q110" s="62"/>
      <c r="V110" s="62"/>
      <c r="W110" s="62"/>
    </row>
    <row r="111" spans="1:23" s="61" customFormat="1" ht="8.25" customHeight="1">
      <c r="A111" s="535" t="s">
        <v>233</v>
      </c>
      <c r="B111" s="536"/>
      <c r="C111" s="536"/>
      <c r="D111" s="536"/>
      <c r="E111" s="536"/>
      <c r="F111" s="536"/>
      <c r="G111" s="536"/>
      <c r="H111" s="536"/>
      <c r="I111" s="536"/>
      <c r="J111" s="536"/>
      <c r="K111" s="536"/>
      <c r="L111" s="536"/>
      <c r="M111" s="536"/>
      <c r="N111" s="536"/>
      <c r="O111" s="537"/>
      <c r="P111" s="60"/>
      <c r="Q111" s="62"/>
      <c r="V111" s="62"/>
      <c r="W111" s="62"/>
    </row>
    <row r="112" spans="1:16" s="69" customFormat="1" ht="12" customHeight="1">
      <c r="A112" s="518" t="s">
        <v>174</v>
      </c>
      <c r="B112" s="519"/>
      <c r="C112" s="84" t="s">
        <v>332</v>
      </c>
      <c r="D112" s="75">
        <v>3</v>
      </c>
      <c r="E112" s="142">
        <v>1165</v>
      </c>
      <c r="F112" s="77">
        <v>1398</v>
      </c>
      <c r="G112" s="451">
        <f>F113+F115+F117</f>
        <v>18959</v>
      </c>
      <c r="H112" s="451">
        <f>F113+F115+F120+F121</f>
        <v>29946</v>
      </c>
      <c r="I112" s="529">
        <v>10</v>
      </c>
      <c r="J112" s="75"/>
      <c r="K112" s="75"/>
      <c r="L112" s="451">
        <f>G112/I112</f>
        <v>1895.9</v>
      </c>
      <c r="M112" s="451">
        <f>H112/I112</f>
        <v>2994.6</v>
      </c>
      <c r="N112" s="125"/>
      <c r="O112" s="139"/>
      <c r="P112" s="67"/>
    </row>
    <row r="113" spans="1:16" s="69" customFormat="1" ht="12" customHeight="1">
      <c r="A113" s="520"/>
      <c r="B113" s="521"/>
      <c r="C113" s="84" t="s">
        <v>327</v>
      </c>
      <c r="D113" s="107">
        <v>15</v>
      </c>
      <c r="E113" s="143">
        <v>5418</v>
      </c>
      <c r="F113" s="66">
        <v>6502</v>
      </c>
      <c r="G113" s="452"/>
      <c r="H113" s="452"/>
      <c r="I113" s="530"/>
      <c r="J113" s="107"/>
      <c r="K113" s="107"/>
      <c r="L113" s="452"/>
      <c r="M113" s="452"/>
      <c r="N113" s="125"/>
      <c r="O113" s="139"/>
      <c r="P113" s="67"/>
    </row>
    <row r="114" spans="1:16" s="69" customFormat="1" ht="12" customHeight="1">
      <c r="A114" s="518" t="s">
        <v>175</v>
      </c>
      <c r="B114" s="519"/>
      <c r="C114" s="88" t="s">
        <v>335</v>
      </c>
      <c r="D114" s="75">
        <v>3</v>
      </c>
      <c r="E114" s="142">
        <v>3166</v>
      </c>
      <c r="F114" s="77">
        <v>3799</v>
      </c>
      <c r="G114" s="452"/>
      <c r="H114" s="452"/>
      <c r="I114" s="530"/>
      <c r="J114" s="89"/>
      <c r="K114" s="89"/>
      <c r="L114" s="452"/>
      <c r="M114" s="452"/>
      <c r="N114" s="145"/>
      <c r="O114" s="149"/>
      <c r="P114" s="67"/>
    </row>
    <row r="115" spans="1:16" s="69" customFormat="1" ht="12" customHeight="1">
      <c r="A115" s="520"/>
      <c r="B115" s="521"/>
      <c r="C115" s="51" t="s">
        <v>336</v>
      </c>
      <c r="D115" s="89">
        <v>10</v>
      </c>
      <c r="E115" s="143">
        <v>8519</v>
      </c>
      <c r="F115" s="66">
        <v>10223</v>
      </c>
      <c r="G115" s="452"/>
      <c r="H115" s="452"/>
      <c r="I115" s="530"/>
      <c r="J115" s="107"/>
      <c r="K115" s="107"/>
      <c r="L115" s="452"/>
      <c r="M115" s="452"/>
      <c r="N115" s="145"/>
      <c r="O115" s="149"/>
      <c r="P115" s="67"/>
    </row>
    <row r="116" spans="1:16" s="69" customFormat="1" ht="12" customHeight="1">
      <c r="A116" s="466" t="s">
        <v>319</v>
      </c>
      <c r="B116" s="63" t="s">
        <v>163</v>
      </c>
      <c r="C116" s="63" t="s">
        <v>162</v>
      </c>
      <c r="D116" s="63"/>
      <c r="E116" s="72">
        <v>1409</v>
      </c>
      <c r="F116" s="92">
        <v>1691</v>
      </c>
      <c r="G116" s="452"/>
      <c r="H116" s="452"/>
      <c r="I116" s="530"/>
      <c r="J116" s="92"/>
      <c r="K116" s="92"/>
      <c r="L116" s="452"/>
      <c r="M116" s="452"/>
      <c r="N116" s="63"/>
      <c r="O116" s="63"/>
      <c r="P116" s="67"/>
    </row>
    <row r="117" spans="1:16" s="69" customFormat="1" ht="12" customHeight="1">
      <c r="A117" s="567"/>
      <c r="B117" s="488" t="s">
        <v>164</v>
      </c>
      <c r="C117" s="63" t="s">
        <v>162</v>
      </c>
      <c r="D117" s="133"/>
      <c r="E117" s="72">
        <v>1862</v>
      </c>
      <c r="F117" s="92">
        <v>2234</v>
      </c>
      <c r="G117" s="452"/>
      <c r="H117" s="452"/>
      <c r="I117" s="530"/>
      <c r="J117" s="92"/>
      <c r="K117" s="92"/>
      <c r="L117" s="452"/>
      <c r="M117" s="452"/>
      <c r="N117" s="63"/>
      <c r="O117" s="63"/>
      <c r="P117" s="67"/>
    </row>
    <row r="118" spans="1:16" s="69" customFormat="1" ht="12" customHeight="1">
      <c r="A118" s="567"/>
      <c r="B118" s="488"/>
      <c r="C118" s="63" t="s">
        <v>280</v>
      </c>
      <c r="D118" s="133"/>
      <c r="E118" s="72">
        <v>6174</v>
      </c>
      <c r="F118" s="92">
        <v>7409</v>
      </c>
      <c r="G118" s="452"/>
      <c r="H118" s="452"/>
      <c r="I118" s="530"/>
      <c r="J118" s="63"/>
      <c r="K118" s="63"/>
      <c r="L118" s="452"/>
      <c r="M118" s="452"/>
      <c r="N118" s="63"/>
      <c r="O118" s="63"/>
      <c r="P118" s="67"/>
    </row>
    <row r="119" spans="1:16" s="69" customFormat="1" ht="12" customHeight="1">
      <c r="A119" s="567"/>
      <c r="B119" s="488" t="s">
        <v>318</v>
      </c>
      <c r="C119" s="63" t="s">
        <v>162</v>
      </c>
      <c r="D119" s="133"/>
      <c r="E119" s="72">
        <v>2744</v>
      </c>
      <c r="F119" s="92">
        <v>3293</v>
      </c>
      <c r="G119" s="452"/>
      <c r="H119" s="452"/>
      <c r="I119" s="530"/>
      <c r="J119" s="63"/>
      <c r="K119" s="63"/>
      <c r="L119" s="452"/>
      <c r="M119" s="452"/>
      <c r="N119" s="63"/>
      <c r="O119" s="63"/>
      <c r="P119" s="67"/>
    </row>
    <row r="120" spans="1:16" s="69" customFormat="1" ht="12" customHeight="1">
      <c r="A120" s="568"/>
      <c r="B120" s="488"/>
      <c r="C120" s="63" t="s">
        <v>280</v>
      </c>
      <c r="D120" s="133"/>
      <c r="E120" s="72">
        <v>9017</v>
      </c>
      <c r="F120" s="92">
        <v>10820</v>
      </c>
      <c r="G120" s="452"/>
      <c r="H120" s="452"/>
      <c r="I120" s="530"/>
      <c r="J120" s="89"/>
      <c r="K120" s="89"/>
      <c r="L120" s="452"/>
      <c r="M120" s="452"/>
      <c r="N120" s="63"/>
      <c r="O120" s="63"/>
      <c r="P120" s="67"/>
    </row>
    <row r="121" spans="1:16" s="69" customFormat="1" ht="12" customHeight="1">
      <c r="A121" s="447" t="s">
        <v>1443</v>
      </c>
      <c r="B121" s="448"/>
      <c r="C121" s="75" t="s">
        <v>328</v>
      </c>
      <c r="D121" s="75">
        <v>10</v>
      </c>
      <c r="E121" s="78"/>
      <c r="F121" s="77">
        <v>2401</v>
      </c>
      <c r="G121" s="452"/>
      <c r="H121" s="452"/>
      <c r="I121" s="530"/>
      <c r="J121" s="75"/>
      <c r="K121" s="75"/>
      <c r="L121" s="452"/>
      <c r="M121" s="452"/>
      <c r="N121" s="67"/>
      <c r="O121" s="98"/>
      <c r="P121" s="67"/>
    </row>
    <row r="122" spans="1:16" s="69" customFormat="1" ht="6" customHeight="1">
      <c r="A122" s="569"/>
      <c r="B122" s="570"/>
      <c r="C122" s="570"/>
      <c r="D122" s="570"/>
      <c r="E122" s="570"/>
      <c r="F122" s="570"/>
      <c r="G122" s="570"/>
      <c r="H122" s="570"/>
      <c r="I122" s="570"/>
      <c r="J122" s="570"/>
      <c r="K122" s="570"/>
      <c r="L122" s="570"/>
      <c r="M122" s="570"/>
      <c r="N122" s="570"/>
      <c r="O122" s="571"/>
      <c r="P122" s="67"/>
    </row>
    <row r="123" spans="1:23" s="61" customFormat="1" ht="12" customHeight="1">
      <c r="A123" s="532" t="s">
        <v>240</v>
      </c>
      <c r="B123" s="533"/>
      <c r="C123" s="533"/>
      <c r="D123" s="533"/>
      <c r="E123" s="533"/>
      <c r="F123" s="533"/>
      <c r="G123" s="533"/>
      <c r="H123" s="533"/>
      <c r="I123" s="533"/>
      <c r="J123" s="533"/>
      <c r="K123" s="533"/>
      <c r="L123" s="533"/>
      <c r="M123" s="533"/>
      <c r="N123" s="533"/>
      <c r="O123" s="534"/>
      <c r="P123" s="60"/>
      <c r="Q123" s="62"/>
      <c r="V123" s="62"/>
      <c r="W123" s="62"/>
    </row>
    <row r="124" spans="1:23" s="61" customFormat="1" ht="9" customHeight="1">
      <c r="A124" s="554" t="s">
        <v>241</v>
      </c>
      <c r="B124" s="555"/>
      <c r="C124" s="555"/>
      <c r="D124" s="555"/>
      <c r="E124" s="555"/>
      <c r="F124" s="555"/>
      <c r="G124" s="555"/>
      <c r="H124" s="555"/>
      <c r="I124" s="555"/>
      <c r="J124" s="555"/>
      <c r="K124" s="555"/>
      <c r="L124" s="555"/>
      <c r="M124" s="555"/>
      <c r="N124" s="555"/>
      <c r="O124" s="556"/>
      <c r="P124" s="60"/>
      <c r="Q124" s="62"/>
      <c r="V124" s="62"/>
      <c r="W124" s="62"/>
    </row>
    <row r="125" spans="1:16" s="69" customFormat="1" ht="12" customHeight="1">
      <c r="A125" s="447" t="s">
        <v>153</v>
      </c>
      <c r="B125" s="448"/>
      <c r="C125" s="88" t="s">
        <v>326</v>
      </c>
      <c r="D125" s="75">
        <v>6</v>
      </c>
      <c r="E125" s="78">
        <v>997</v>
      </c>
      <c r="F125" s="77">
        <v>1196</v>
      </c>
      <c r="G125" s="451">
        <f>F126+F127</f>
        <v>13329</v>
      </c>
      <c r="H125" s="451">
        <f>F126+F127+F129</f>
        <v>18628</v>
      </c>
      <c r="I125" s="529">
        <v>15</v>
      </c>
      <c r="J125" s="91"/>
      <c r="K125" s="63"/>
      <c r="L125" s="451">
        <f>G125/I125</f>
        <v>888.6</v>
      </c>
      <c r="M125" s="451">
        <f>H125/I125</f>
        <v>1241.8666666666666</v>
      </c>
      <c r="N125" s="67"/>
      <c r="O125" s="98"/>
      <c r="P125" s="68"/>
    </row>
    <row r="126" spans="1:16" s="69" customFormat="1" ht="12" customHeight="1">
      <c r="A126" s="449"/>
      <c r="B126" s="450"/>
      <c r="C126" s="84" t="s">
        <v>331</v>
      </c>
      <c r="D126" s="107">
        <v>30</v>
      </c>
      <c r="E126" s="82">
        <v>3993</v>
      </c>
      <c r="F126" s="66">
        <v>4792</v>
      </c>
      <c r="G126" s="452"/>
      <c r="H126" s="452"/>
      <c r="I126" s="530"/>
      <c r="J126" s="108"/>
      <c r="K126" s="75"/>
      <c r="L126" s="452"/>
      <c r="M126" s="452"/>
      <c r="N126" s="67"/>
      <c r="O126" s="98"/>
      <c r="P126" s="68"/>
    </row>
    <row r="127" spans="1:16" s="69" customFormat="1" ht="12" customHeight="1">
      <c r="A127" s="494" t="s">
        <v>193</v>
      </c>
      <c r="B127" s="495"/>
      <c r="C127" s="71" t="s">
        <v>333</v>
      </c>
      <c r="D127" s="63">
        <v>15</v>
      </c>
      <c r="E127" s="121">
        <v>7114</v>
      </c>
      <c r="F127" s="66">
        <v>8537</v>
      </c>
      <c r="G127" s="452"/>
      <c r="H127" s="452"/>
      <c r="I127" s="530"/>
      <c r="J127" s="91"/>
      <c r="K127" s="63"/>
      <c r="L127" s="452"/>
      <c r="M127" s="452"/>
      <c r="N127" s="83"/>
      <c r="O127" s="226"/>
      <c r="P127" s="68"/>
    </row>
    <row r="128" spans="1:16" s="69" customFormat="1" ht="12" customHeight="1">
      <c r="A128" s="494" t="s">
        <v>1431</v>
      </c>
      <c r="B128" s="495"/>
      <c r="C128" s="538" t="s">
        <v>1429</v>
      </c>
      <c r="D128" s="539"/>
      <c r="E128" s="72">
        <v>1101</v>
      </c>
      <c r="F128" s="92">
        <v>1321</v>
      </c>
      <c r="G128" s="452"/>
      <c r="H128" s="452"/>
      <c r="I128" s="530"/>
      <c r="J128" s="91"/>
      <c r="K128" s="63"/>
      <c r="L128" s="452"/>
      <c r="M128" s="452"/>
      <c r="N128" s="59"/>
      <c r="O128" s="59"/>
      <c r="P128" s="68"/>
    </row>
    <row r="129" spans="1:16" s="69" customFormat="1" ht="12" customHeight="1">
      <c r="A129" s="494" t="s">
        <v>1432</v>
      </c>
      <c r="B129" s="495"/>
      <c r="C129" s="494" t="s">
        <v>1430</v>
      </c>
      <c r="D129" s="495"/>
      <c r="E129" s="72">
        <v>4416</v>
      </c>
      <c r="F129" s="92">
        <v>5299</v>
      </c>
      <c r="G129" s="453"/>
      <c r="H129" s="453"/>
      <c r="I129" s="531"/>
      <c r="J129" s="63"/>
      <c r="K129" s="63"/>
      <c r="L129" s="453"/>
      <c r="M129" s="453"/>
      <c r="N129" s="59"/>
      <c r="O129" s="59"/>
      <c r="P129" s="68"/>
    </row>
    <row r="130" spans="1:16" s="69" customFormat="1" ht="6" customHeight="1">
      <c r="A130" s="275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42"/>
      <c r="N130" s="137"/>
      <c r="O130" s="164"/>
      <c r="P130" s="68"/>
    </row>
    <row r="131" spans="1:23" s="61" customFormat="1" ht="12" customHeight="1">
      <c r="A131" s="532" t="s">
        <v>1435</v>
      </c>
      <c r="B131" s="533"/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4"/>
      <c r="P131" s="60"/>
      <c r="Q131" s="62"/>
      <c r="V131" s="62"/>
      <c r="W131" s="62"/>
    </row>
    <row r="132" spans="1:23" s="61" customFormat="1" ht="9" customHeight="1">
      <c r="A132" s="535" t="s">
        <v>234</v>
      </c>
      <c r="B132" s="536"/>
      <c r="C132" s="536"/>
      <c r="D132" s="536"/>
      <c r="E132" s="536"/>
      <c r="F132" s="536"/>
      <c r="G132" s="536"/>
      <c r="H132" s="536"/>
      <c r="I132" s="536"/>
      <c r="J132" s="536"/>
      <c r="K132" s="536"/>
      <c r="L132" s="536"/>
      <c r="M132" s="536"/>
      <c r="N132" s="536"/>
      <c r="O132" s="537"/>
      <c r="P132" s="60"/>
      <c r="Q132" s="62"/>
      <c r="V132" s="62"/>
      <c r="W132" s="62"/>
    </row>
    <row r="133" spans="1:16" s="69" customFormat="1" ht="12" customHeight="1">
      <c r="A133" s="563" t="s">
        <v>283</v>
      </c>
      <c r="B133" s="564"/>
      <c r="C133" s="88" t="s">
        <v>328</v>
      </c>
      <c r="D133" s="75">
        <v>8</v>
      </c>
      <c r="E133" s="142">
        <v>1543</v>
      </c>
      <c r="F133" s="77">
        <v>1852</v>
      </c>
      <c r="G133" s="451">
        <f>F133*2+F135+F137</f>
        <v>9623</v>
      </c>
      <c r="H133" s="451">
        <f>F134*3+F135+F139+F141</f>
        <v>14773</v>
      </c>
      <c r="I133" s="529">
        <v>12</v>
      </c>
      <c r="J133" s="63"/>
      <c r="K133" s="63"/>
      <c r="L133" s="451">
        <f>G133/I133</f>
        <v>801.9166666666666</v>
      </c>
      <c r="M133" s="451">
        <f>H133/I133</f>
        <v>1231.0833333333333</v>
      </c>
      <c r="N133" s="145"/>
      <c r="O133" s="149"/>
      <c r="P133" s="68"/>
    </row>
    <row r="134" spans="1:16" s="69" customFormat="1" ht="12" customHeight="1">
      <c r="A134" s="518" t="s">
        <v>284</v>
      </c>
      <c r="B134" s="519"/>
      <c r="C134" s="71" t="s">
        <v>334</v>
      </c>
      <c r="D134" s="63">
        <v>5</v>
      </c>
      <c r="E134" s="150">
        <v>1498</v>
      </c>
      <c r="F134" s="77">
        <v>1798</v>
      </c>
      <c r="G134" s="452"/>
      <c r="H134" s="452"/>
      <c r="I134" s="530"/>
      <c r="J134" s="89"/>
      <c r="K134" s="89"/>
      <c r="L134" s="452"/>
      <c r="M134" s="452"/>
      <c r="N134" s="145"/>
      <c r="O134" s="149"/>
      <c r="P134" s="68"/>
    </row>
    <row r="135" spans="1:16" s="69" customFormat="1" ht="12" customHeight="1">
      <c r="A135" s="518" t="s">
        <v>177</v>
      </c>
      <c r="B135" s="519"/>
      <c r="C135" s="88" t="s">
        <v>328</v>
      </c>
      <c r="D135" s="75">
        <v>12</v>
      </c>
      <c r="E135" s="142">
        <v>3071</v>
      </c>
      <c r="F135" s="77">
        <v>3685</v>
      </c>
      <c r="G135" s="452"/>
      <c r="H135" s="452"/>
      <c r="I135" s="530"/>
      <c r="J135" s="77"/>
      <c r="K135" s="77"/>
      <c r="L135" s="452"/>
      <c r="M135" s="452"/>
      <c r="N135" s="145"/>
      <c r="O135" s="149"/>
      <c r="P135" s="67"/>
    </row>
    <row r="136" spans="1:16" s="69" customFormat="1" ht="12" customHeight="1">
      <c r="A136" s="447" t="s">
        <v>319</v>
      </c>
      <c r="B136" s="63" t="s">
        <v>163</v>
      </c>
      <c r="C136" s="63" t="s">
        <v>162</v>
      </c>
      <c r="D136" s="63"/>
      <c r="E136" s="72">
        <v>1409</v>
      </c>
      <c r="F136" s="92">
        <v>1691</v>
      </c>
      <c r="G136" s="452"/>
      <c r="H136" s="452"/>
      <c r="I136" s="530"/>
      <c r="J136" s="63"/>
      <c r="K136" s="63"/>
      <c r="L136" s="452"/>
      <c r="M136" s="452"/>
      <c r="N136" s="63"/>
      <c r="O136" s="63"/>
      <c r="P136" s="67"/>
    </row>
    <row r="137" spans="1:16" s="69" customFormat="1" ht="12" customHeight="1">
      <c r="A137" s="496"/>
      <c r="B137" s="488" t="s">
        <v>164</v>
      </c>
      <c r="C137" s="63" t="s">
        <v>162</v>
      </c>
      <c r="D137" s="133"/>
      <c r="E137" s="72">
        <v>1862</v>
      </c>
      <c r="F137" s="92">
        <v>2234</v>
      </c>
      <c r="G137" s="452"/>
      <c r="H137" s="452"/>
      <c r="I137" s="530"/>
      <c r="J137" s="107"/>
      <c r="K137" s="107"/>
      <c r="L137" s="452"/>
      <c r="M137" s="452"/>
      <c r="N137" s="63"/>
      <c r="O137" s="63"/>
      <c r="P137" s="67"/>
    </row>
    <row r="138" spans="1:16" s="69" customFormat="1" ht="12" customHeight="1">
      <c r="A138" s="496"/>
      <c r="B138" s="488"/>
      <c r="C138" s="63" t="s">
        <v>280</v>
      </c>
      <c r="D138" s="133"/>
      <c r="E138" s="72">
        <v>6174</v>
      </c>
      <c r="F138" s="92">
        <v>7409</v>
      </c>
      <c r="G138" s="452"/>
      <c r="H138" s="452"/>
      <c r="I138" s="530"/>
      <c r="J138" s="92"/>
      <c r="K138" s="92"/>
      <c r="L138" s="452"/>
      <c r="M138" s="452"/>
      <c r="N138" s="63"/>
      <c r="O138" s="63"/>
      <c r="P138" s="67"/>
    </row>
    <row r="139" spans="1:16" s="69" customFormat="1" ht="12" customHeight="1">
      <c r="A139" s="496"/>
      <c r="B139" s="488" t="s">
        <v>318</v>
      </c>
      <c r="C139" s="63" t="s">
        <v>162</v>
      </c>
      <c r="D139" s="133"/>
      <c r="E139" s="72">
        <v>2744</v>
      </c>
      <c r="F139" s="92">
        <v>3293</v>
      </c>
      <c r="G139" s="452"/>
      <c r="H139" s="452"/>
      <c r="I139" s="530"/>
      <c r="J139" s="92"/>
      <c r="K139" s="92"/>
      <c r="L139" s="452"/>
      <c r="M139" s="452"/>
      <c r="N139" s="63"/>
      <c r="O139" s="63"/>
      <c r="P139" s="67"/>
    </row>
    <row r="140" spans="1:16" s="69" customFormat="1" ht="12" customHeight="1">
      <c r="A140" s="449"/>
      <c r="B140" s="488"/>
      <c r="C140" s="63" t="s">
        <v>280</v>
      </c>
      <c r="D140" s="133"/>
      <c r="E140" s="72">
        <v>9017</v>
      </c>
      <c r="F140" s="92">
        <v>10820</v>
      </c>
      <c r="G140" s="452"/>
      <c r="H140" s="452"/>
      <c r="I140" s="530"/>
      <c r="J140" s="259"/>
      <c r="K140" s="259"/>
      <c r="L140" s="452"/>
      <c r="M140" s="452"/>
      <c r="N140" s="63"/>
      <c r="O140" s="63"/>
      <c r="P140" s="67"/>
    </row>
    <row r="141" spans="1:16" s="69" customFormat="1" ht="12" customHeight="1">
      <c r="A141" s="494" t="s">
        <v>1443</v>
      </c>
      <c r="B141" s="495"/>
      <c r="C141" s="63" t="s">
        <v>328</v>
      </c>
      <c r="D141" s="63">
        <v>40</v>
      </c>
      <c r="E141" s="72"/>
      <c r="F141" s="92">
        <v>2401</v>
      </c>
      <c r="G141" s="453"/>
      <c r="H141" s="453"/>
      <c r="I141" s="531"/>
      <c r="J141" s="63"/>
      <c r="K141" s="63"/>
      <c r="L141" s="453"/>
      <c r="M141" s="453"/>
      <c r="N141" s="67"/>
      <c r="O141" s="98"/>
      <c r="P141" s="67"/>
    </row>
    <row r="142" spans="1:16" s="69" customFormat="1" ht="4.5" customHeight="1">
      <c r="A142" s="561"/>
      <c r="B142" s="562"/>
      <c r="C142" s="156"/>
      <c r="D142" s="144"/>
      <c r="E142" s="144"/>
      <c r="F142" s="144"/>
      <c r="G142" s="255"/>
      <c r="H142" s="255"/>
      <c r="I142" s="144"/>
      <c r="J142" s="256"/>
      <c r="K142" s="256"/>
      <c r="L142" s="257"/>
      <c r="M142" s="258"/>
      <c r="N142" s="145"/>
      <c r="O142" s="149"/>
      <c r="P142" s="68"/>
    </row>
    <row r="143" spans="1:16" s="69" customFormat="1" ht="6" customHeight="1" hidden="1">
      <c r="A143" s="153"/>
      <c r="B143" s="145"/>
      <c r="C143" s="145"/>
      <c r="D143" s="145"/>
      <c r="E143" s="145"/>
      <c r="F143" s="145"/>
      <c r="G143" s="99"/>
      <c r="H143" s="99"/>
      <c r="I143" s="145"/>
      <c r="J143" s="122"/>
      <c r="K143" s="122"/>
      <c r="L143" s="58">
        <f>F143/3</f>
        <v>0</v>
      </c>
      <c r="M143" s="234"/>
      <c r="N143" s="145"/>
      <c r="O143" s="149"/>
      <c r="P143" s="67"/>
    </row>
    <row r="144" spans="1:23" s="61" customFormat="1" ht="12" customHeight="1">
      <c r="A144" s="547" t="s">
        <v>1436</v>
      </c>
      <c r="B144" s="548"/>
      <c r="C144" s="548"/>
      <c r="D144" s="548"/>
      <c r="E144" s="548"/>
      <c r="F144" s="548"/>
      <c r="G144" s="548"/>
      <c r="H144" s="548"/>
      <c r="I144" s="548"/>
      <c r="J144" s="548"/>
      <c r="K144" s="548"/>
      <c r="L144" s="548"/>
      <c r="M144" s="548"/>
      <c r="N144" s="548"/>
      <c r="O144" s="549"/>
      <c r="P144" s="60"/>
      <c r="Q144" s="62"/>
      <c r="V144" s="62"/>
      <c r="W144" s="62"/>
    </row>
    <row r="145" spans="1:16" s="69" customFormat="1" ht="12" customHeight="1">
      <c r="A145" s="565" t="s">
        <v>283</v>
      </c>
      <c r="B145" s="566"/>
      <c r="C145" s="51" t="s">
        <v>333</v>
      </c>
      <c r="D145" s="89">
        <v>40</v>
      </c>
      <c r="E145" s="143">
        <v>4996</v>
      </c>
      <c r="F145" s="66">
        <v>5995</v>
      </c>
      <c r="G145" s="451">
        <f>F145+F147+F149</f>
        <v>20327</v>
      </c>
      <c r="H145" s="451">
        <f>F146+F147+F152+F153</f>
        <v>32463</v>
      </c>
      <c r="I145" s="529">
        <v>40</v>
      </c>
      <c r="J145" s="72"/>
      <c r="K145" s="72"/>
      <c r="L145" s="451">
        <f>G145/I145</f>
        <v>508.175</v>
      </c>
      <c r="M145" s="451">
        <f>H145/I145</f>
        <v>811.575</v>
      </c>
      <c r="N145" s="145"/>
      <c r="O145" s="149"/>
      <c r="P145" s="68"/>
    </row>
    <row r="146" spans="1:17" s="69" customFormat="1" ht="12" customHeight="1">
      <c r="A146" s="520" t="s">
        <v>284</v>
      </c>
      <c r="B146" s="521"/>
      <c r="C146" s="51" t="s">
        <v>333</v>
      </c>
      <c r="D146" s="89">
        <v>35</v>
      </c>
      <c r="E146" s="152">
        <v>5953</v>
      </c>
      <c r="F146" s="66">
        <v>7144</v>
      </c>
      <c r="G146" s="452"/>
      <c r="H146" s="452"/>
      <c r="I146" s="530"/>
      <c r="J146" s="107"/>
      <c r="K146" s="107"/>
      <c r="L146" s="452"/>
      <c r="M146" s="452"/>
      <c r="N146" s="145"/>
      <c r="O146" s="149"/>
      <c r="P146" s="68"/>
      <c r="Q146" s="69" t="s">
        <v>320</v>
      </c>
    </row>
    <row r="147" spans="1:16" s="69" customFormat="1" ht="12" customHeight="1">
      <c r="A147" s="520" t="s">
        <v>177</v>
      </c>
      <c r="B147" s="521"/>
      <c r="C147" s="51" t="s">
        <v>335</v>
      </c>
      <c r="D147" s="89">
        <v>40</v>
      </c>
      <c r="E147" s="143">
        <v>10082</v>
      </c>
      <c r="F147" s="66">
        <v>12098</v>
      </c>
      <c r="G147" s="452"/>
      <c r="H147" s="452"/>
      <c r="I147" s="530"/>
      <c r="J147" s="66"/>
      <c r="K147" s="66"/>
      <c r="L147" s="452"/>
      <c r="M147" s="452"/>
      <c r="N147" s="145"/>
      <c r="O147" s="149"/>
      <c r="P147" s="67"/>
    </row>
    <row r="148" spans="1:16" s="69" customFormat="1" ht="12" customHeight="1">
      <c r="A148" s="447" t="s">
        <v>319</v>
      </c>
      <c r="B148" s="63" t="s">
        <v>163</v>
      </c>
      <c r="C148" s="63" t="s">
        <v>162</v>
      </c>
      <c r="D148" s="63"/>
      <c r="E148" s="72">
        <v>1409</v>
      </c>
      <c r="F148" s="92">
        <v>1691</v>
      </c>
      <c r="G148" s="452"/>
      <c r="H148" s="452"/>
      <c r="I148" s="530"/>
      <c r="J148" s="63"/>
      <c r="K148" s="63"/>
      <c r="L148" s="452"/>
      <c r="M148" s="452"/>
      <c r="N148" s="63"/>
      <c r="O148" s="63"/>
      <c r="P148" s="67"/>
    </row>
    <row r="149" spans="1:16" s="69" customFormat="1" ht="12" customHeight="1">
      <c r="A149" s="496"/>
      <c r="B149" s="488" t="s">
        <v>164</v>
      </c>
      <c r="C149" s="63" t="s">
        <v>162</v>
      </c>
      <c r="D149" s="133"/>
      <c r="E149" s="72">
        <v>1862</v>
      </c>
      <c r="F149" s="92">
        <v>2234</v>
      </c>
      <c r="G149" s="452"/>
      <c r="H149" s="452"/>
      <c r="I149" s="530"/>
      <c r="J149" s="107"/>
      <c r="K149" s="107"/>
      <c r="L149" s="452"/>
      <c r="M149" s="452"/>
      <c r="N149" s="63"/>
      <c r="O149" s="63"/>
      <c r="P149" s="67"/>
    </row>
    <row r="150" spans="1:16" s="69" customFormat="1" ht="12" customHeight="1">
      <c r="A150" s="496"/>
      <c r="B150" s="488"/>
      <c r="C150" s="63" t="s">
        <v>280</v>
      </c>
      <c r="D150" s="133"/>
      <c r="E150" s="72">
        <v>6174</v>
      </c>
      <c r="F150" s="92">
        <v>7409</v>
      </c>
      <c r="G150" s="452"/>
      <c r="H150" s="452"/>
      <c r="I150" s="530"/>
      <c r="J150" s="92"/>
      <c r="K150" s="92"/>
      <c r="L150" s="452"/>
      <c r="M150" s="452"/>
      <c r="N150" s="63"/>
      <c r="O150" s="63"/>
      <c r="P150" s="67"/>
    </row>
    <row r="151" spans="1:16" s="69" customFormat="1" ht="12" customHeight="1">
      <c r="A151" s="496"/>
      <c r="B151" s="488" t="s">
        <v>318</v>
      </c>
      <c r="C151" s="63" t="s">
        <v>162</v>
      </c>
      <c r="D151" s="133"/>
      <c r="E151" s="72">
        <v>2744</v>
      </c>
      <c r="F151" s="92">
        <v>3293</v>
      </c>
      <c r="G151" s="452"/>
      <c r="H151" s="452"/>
      <c r="I151" s="530"/>
      <c r="J151" s="92"/>
      <c r="K151" s="92"/>
      <c r="L151" s="452"/>
      <c r="M151" s="452"/>
      <c r="N151" s="63"/>
      <c r="O151" s="63"/>
      <c r="P151" s="67"/>
    </row>
    <row r="152" spans="1:16" s="69" customFormat="1" ht="12" customHeight="1">
      <c r="A152" s="449"/>
      <c r="B152" s="488"/>
      <c r="C152" s="63" t="s">
        <v>280</v>
      </c>
      <c r="D152" s="133"/>
      <c r="E152" s="72">
        <v>9017</v>
      </c>
      <c r="F152" s="92">
        <v>10820</v>
      </c>
      <c r="G152" s="452"/>
      <c r="H152" s="452"/>
      <c r="I152" s="530"/>
      <c r="J152" s="259"/>
      <c r="K152" s="259"/>
      <c r="L152" s="452"/>
      <c r="M152" s="452"/>
      <c r="N152" s="63"/>
      <c r="O152" s="63"/>
      <c r="P152" s="67"/>
    </row>
    <row r="153" spans="1:16" s="69" customFormat="1" ht="12" customHeight="1">
      <c r="A153" s="494" t="s">
        <v>1443</v>
      </c>
      <c r="B153" s="495"/>
      <c r="C153" s="63" t="s">
        <v>328</v>
      </c>
      <c r="D153" s="63">
        <v>40</v>
      </c>
      <c r="E153" s="72"/>
      <c r="F153" s="92">
        <v>2401</v>
      </c>
      <c r="G153" s="453"/>
      <c r="H153" s="453"/>
      <c r="I153" s="531"/>
      <c r="J153" s="63"/>
      <c r="K153" s="63"/>
      <c r="L153" s="453"/>
      <c r="M153" s="453"/>
      <c r="N153" s="67"/>
      <c r="O153" s="98"/>
      <c r="P153" s="67"/>
    </row>
    <row r="154" spans="1:16" s="69" customFormat="1" ht="4.5" customHeight="1">
      <c r="A154" s="542"/>
      <c r="B154" s="543"/>
      <c r="C154" s="261"/>
      <c r="D154" s="126"/>
      <c r="E154" s="126"/>
      <c r="F154" s="126"/>
      <c r="G154" s="262"/>
      <c r="H154" s="262"/>
      <c r="I154" s="126"/>
      <c r="J154" s="263"/>
      <c r="K154" s="263"/>
      <c r="L154" s="218"/>
      <c r="M154" s="241"/>
      <c r="N154" s="125"/>
      <c r="O154" s="139"/>
      <c r="P154" s="68"/>
    </row>
    <row r="155" spans="1:23" s="61" customFormat="1" ht="12" customHeight="1">
      <c r="A155" s="532" t="s">
        <v>285</v>
      </c>
      <c r="B155" s="533"/>
      <c r="C155" s="533"/>
      <c r="D155" s="533"/>
      <c r="E155" s="533"/>
      <c r="F155" s="533"/>
      <c r="G155" s="533"/>
      <c r="H155" s="533"/>
      <c r="I155" s="533"/>
      <c r="J155" s="533"/>
      <c r="K155" s="533"/>
      <c r="L155" s="533"/>
      <c r="M155" s="533"/>
      <c r="N155" s="533"/>
      <c r="O155" s="534"/>
      <c r="P155" s="60"/>
      <c r="Q155" s="62"/>
      <c r="V155" s="62"/>
      <c r="W155" s="62"/>
    </row>
    <row r="156" spans="1:23" s="61" customFormat="1" ht="10.5" customHeight="1">
      <c r="A156" s="535" t="s">
        <v>235</v>
      </c>
      <c r="B156" s="536"/>
      <c r="C156" s="536"/>
      <c r="D156" s="536"/>
      <c r="E156" s="536"/>
      <c r="F156" s="536"/>
      <c r="G156" s="536"/>
      <c r="H156" s="536"/>
      <c r="I156" s="536"/>
      <c r="J156" s="536"/>
      <c r="K156" s="536"/>
      <c r="L156" s="536"/>
      <c r="M156" s="536"/>
      <c r="N156" s="536"/>
      <c r="O156" s="537"/>
      <c r="P156" s="60"/>
      <c r="Q156" s="62"/>
      <c r="V156" s="62"/>
      <c r="W156" s="62"/>
    </row>
    <row r="157" spans="1:16" s="69" customFormat="1" ht="12" customHeight="1">
      <c r="A157" s="563" t="s">
        <v>176</v>
      </c>
      <c r="B157" s="564"/>
      <c r="C157" s="88" t="s">
        <v>328</v>
      </c>
      <c r="D157" s="75">
        <v>8</v>
      </c>
      <c r="E157" s="142">
        <v>1543</v>
      </c>
      <c r="F157" s="77">
        <v>1852</v>
      </c>
      <c r="G157" s="544">
        <f>F158+F160+F161</f>
        <v>12493</v>
      </c>
      <c r="H157" s="451">
        <f>F158+F160+F162+F164</f>
        <v>15786</v>
      </c>
      <c r="I157" s="529">
        <v>20</v>
      </c>
      <c r="J157" s="122"/>
      <c r="K157" s="122"/>
      <c r="L157" s="469">
        <f>G157/I157</f>
        <v>624.65</v>
      </c>
      <c r="M157" s="469">
        <f>H157/I157</f>
        <v>789.3</v>
      </c>
      <c r="N157" s="145"/>
      <c r="O157" s="149"/>
      <c r="P157" s="68"/>
    </row>
    <row r="158" spans="1:16" s="69" customFormat="1" ht="12" customHeight="1">
      <c r="A158" s="565"/>
      <c r="B158" s="566"/>
      <c r="C158" s="51" t="s">
        <v>333</v>
      </c>
      <c r="D158" s="89">
        <v>40</v>
      </c>
      <c r="E158" s="143">
        <v>4996</v>
      </c>
      <c r="F158" s="66">
        <v>5995</v>
      </c>
      <c r="G158" s="545"/>
      <c r="H158" s="452"/>
      <c r="I158" s="530"/>
      <c r="J158" s="122"/>
      <c r="K158" s="122"/>
      <c r="L158" s="470"/>
      <c r="M158" s="470"/>
      <c r="N158" s="145"/>
      <c r="O158" s="149"/>
      <c r="P158" s="68"/>
    </row>
    <row r="159" spans="1:16" s="69" customFormat="1" ht="12" customHeight="1">
      <c r="A159" s="518" t="s">
        <v>178</v>
      </c>
      <c r="B159" s="519"/>
      <c r="C159" s="88" t="s">
        <v>328</v>
      </c>
      <c r="D159" s="75">
        <v>5</v>
      </c>
      <c r="E159" s="142">
        <v>1449</v>
      </c>
      <c r="F159" s="77">
        <v>1739</v>
      </c>
      <c r="G159" s="545"/>
      <c r="H159" s="452"/>
      <c r="I159" s="530"/>
      <c r="J159" s="122"/>
      <c r="K159" s="122"/>
      <c r="L159" s="470"/>
      <c r="M159" s="470"/>
      <c r="N159" s="145"/>
      <c r="O159" s="149"/>
      <c r="P159" s="67"/>
    </row>
    <row r="160" spans="1:16" s="69" customFormat="1" ht="12" customHeight="1">
      <c r="A160" s="520"/>
      <c r="B160" s="521"/>
      <c r="C160" s="51" t="s">
        <v>335</v>
      </c>
      <c r="D160" s="89">
        <v>20</v>
      </c>
      <c r="E160" s="143">
        <v>4763</v>
      </c>
      <c r="F160" s="66">
        <v>5716</v>
      </c>
      <c r="G160" s="545"/>
      <c r="H160" s="452"/>
      <c r="I160" s="530"/>
      <c r="J160" s="107"/>
      <c r="K160" s="107"/>
      <c r="L160" s="470"/>
      <c r="M160" s="470"/>
      <c r="N160" s="145"/>
      <c r="O160" s="149"/>
      <c r="P160" s="67"/>
    </row>
    <row r="161" spans="1:16" s="69" customFormat="1" ht="12" customHeight="1">
      <c r="A161" s="518" t="s">
        <v>179</v>
      </c>
      <c r="B161" s="519"/>
      <c r="C161" s="138" t="s">
        <v>287</v>
      </c>
      <c r="D161" s="151"/>
      <c r="E161" s="142">
        <v>652</v>
      </c>
      <c r="F161" s="77">
        <v>782</v>
      </c>
      <c r="G161" s="545"/>
      <c r="H161" s="452"/>
      <c r="I161" s="530"/>
      <c r="J161" s="77"/>
      <c r="K161" s="77"/>
      <c r="L161" s="470"/>
      <c r="M161" s="470"/>
      <c r="N161" s="155"/>
      <c r="O161" s="228"/>
      <c r="P161" s="67"/>
    </row>
    <row r="162" spans="1:16" s="69" customFormat="1" ht="12" customHeight="1">
      <c r="A162" s="520"/>
      <c r="B162" s="521"/>
      <c r="C162" s="140" t="s">
        <v>288</v>
      </c>
      <c r="D162" s="148"/>
      <c r="E162" s="143">
        <v>1395</v>
      </c>
      <c r="F162" s="66">
        <v>1674</v>
      </c>
      <c r="G162" s="545"/>
      <c r="H162" s="452"/>
      <c r="I162" s="530"/>
      <c r="J162" s="66"/>
      <c r="K162" s="66"/>
      <c r="L162" s="470"/>
      <c r="M162" s="470"/>
      <c r="N162" s="155"/>
      <c r="O162" s="228"/>
      <c r="P162" s="67"/>
    </row>
    <row r="163" spans="1:16" s="69" customFormat="1" ht="12" customHeight="1">
      <c r="A163" s="153"/>
      <c r="B163" s="145"/>
      <c r="C163" s="145"/>
      <c r="D163" s="144"/>
      <c r="E163" s="160"/>
      <c r="F163" s="160"/>
      <c r="G163" s="545"/>
      <c r="H163" s="452"/>
      <c r="I163" s="530"/>
      <c r="J163" s="259"/>
      <c r="K163" s="259"/>
      <c r="L163" s="470"/>
      <c r="M163" s="470"/>
      <c r="N163" s="145"/>
      <c r="O163" s="149"/>
      <c r="P163" s="67"/>
    </row>
    <row r="164" spans="1:16" s="69" customFormat="1" ht="12" customHeight="1">
      <c r="A164" s="494" t="s">
        <v>1443</v>
      </c>
      <c r="B164" s="495"/>
      <c r="C164" s="63" t="s">
        <v>328</v>
      </c>
      <c r="D164" s="63">
        <v>40</v>
      </c>
      <c r="E164" s="72"/>
      <c r="F164" s="92">
        <v>2401</v>
      </c>
      <c r="G164" s="546"/>
      <c r="H164" s="453"/>
      <c r="I164" s="531"/>
      <c r="J164" s="63"/>
      <c r="K164" s="63"/>
      <c r="L164" s="471"/>
      <c r="M164" s="471"/>
      <c r="N164" s="67"/>
      <c r="O164" s="98"/>
      <c r="P164" s="67"/>
    </row>
    <row r="165" spans="1:16" s="69" customFormat="1" ht="4.5" customHeight="1">
      <c r="A165" s="542"/>
      <c r="B165" s="543"/>
      <c r="C165" s="261"/>
      <c r="D165" s="126"/>
      <c r="E165" s="126"/>
      <c r="F165" s="126"/>
      <c r="G165" s="262"/>
      <c r="H165" s="262"/>
      <c r="I165" s="126"/>
      <c r="J165" s="263"/>
      <c r="K165" s="263"/>
      <c r="L165" s="218"/>
      <c r="M165" s="241"/>
      <c r="N165" s="125"/>
      <c r="O165" s="139"/>
      <c r="P165" s="68"/>
    </row>
    <row r="166" spans="1:23" s="61" customFormat="1" ht="12" customHeight="1">
      <c r="A166" s="532" t="s">
        <v>286</v>
      </c>
      <c r="B166" s="533"/>
      <c r="C166" s="533"/>
      <c r="D166" s="533"/>
      <c r="E166" s="533"/>
      <c r="F166" s="533"/>
      <c r="G166" s="533"/>
      <c r="H166" s="533"/>
      <c r="I166" s="533"/>
      <c r="J166" s="533"/>
      <c r="K166" s="533"/>
      <c r="L166" s="533"/>
      <c r="M166" s="533"/>
      <c r="N166" s="533"/>
      <c r="O166" s="534"/>
      <c r="P166" s="60"/>
      <c r="Q166" s="62"/>
      <c r="V166" s="62"/>
      <c r="W166" s="62"/>
    </row>
    <row r="167" spans="1:23" s="61" customFormat="1" ht="7.5" customHeight="1">
      <c r="A167" s="535" t="s">
        <v>1437</v>
      </c>
      <c r="B167" s="536"/>
      <c r="C167" s="536"/>
      <c r="D167" s="536"/>
      <c r="E167" s="536"/>
      <c r="F167" s="536"/>
      <c r="G167" s="536"/>
      <c r="H167" s="536"/>
      <c r="I167" s="536"/>
      <c r="J167" s="536"/>
      <c r="K167" s="536"/>
      <c r="L167" s="536"/>
      <c r="M167" s="536"/>
      <c r="N167" s="536"/>
      <c r="O167" s="537"/>
      <c r="P167" s="60"/>
      <c r="Q167" s="62"/>
      <c r="V167" s="62"/>
      <c r="W167" s="62"/>
    </row>
    <row r="168" spans="1:23" s="61" customFormat="1" ht="10.5" customHeight="1">
      <c r="A168" s="522" t="s">
        <v>180</v>
      </c>
      <c r="B168" s="523"/>
      <c r="C168" s="523"/>
      <c r="D168" s="523"/>
      <c r="E168" s="523"/>
      <c r="F168" s="523"/>
      <c r="G168" s="523"/>
      <c r="H168" s="523"/>
      <c r="I168" s="523"/>
      <c r="J168" s="523"/>
      <c r="K168" s="523"/>
      <c r="L168" s="523"/>
      <c r="M168" s="523"/>
      <c r="N168" s="523"/>
      <c r="O168" s="524"/>
      <c r="P168" s="60"/>
      <c r="Q168" s="62"/>
      <c r="V168" s="62"/>
      <c r="W168" s="62"/>
    </row>
    <row r="169" spans="1:16" ht="12" customHeight="1">
      <c r="A169" s="525" t="s">
        <v>166</v>
      </c>
      <c r="B169" s="526"/>
      <c r="C169" s="84" t="s">
        <v>327</v>
      </c>
      <c r="D169" s="107">
        <v>20</v>
      </c>
      <c r="E169" s="74">
        <v>2916</v>
      </c>
      <c r="F169" s="99">
        <v>3499</v>
      </c>
      <c r="G169" s="470">
        <f>F169+F171+F174</f>
        <v>11003</v>
      </c>
      <c r="H169" s="470">
        <f>F169+F171+F176+F178</f>
        <v>14463</v>
      </c>
      <c r="I169" s="455">
        <v>20</v>
      </c>
      <c r="J169" s="265"/>
      <c r="K169" s="265"/>
      <c r="L169" s="470">
        <f>G169/I169</f>
        <v>550.15</v>
      </c>
      <c r="M169" s="470">
        <f>H169/I169</f>
        <v>723.15</v>
      </c>
      <c r="N169" s="67"/>
      <c r="O169" s="98"/>
      <c r="P169" s="67"/>
    </row>
    <row r="170" spans="1:16" ht="12" customHeight="1">
      <c r="A170" s="527"/>
      <c r="B170" s="528"/>
      <c r="C170" s="51" t="s">
        <v>333</v>
      </c>
      <c r="D170" s="89">
        <v>40</v>
      </c>
      <c r="E170" s="82">
        <v>5490</v>
      </c>
      <c r="F170" s="66">
        <v>6588</v>
      </c>
      <c r="G170" s="470"/>
      <c r="H170" s="470"/>
      <c r="I170" s="455"/>
      <c r="J170" s="265"/>
      <c r="K170" s="265"/>
      <c r="L170" s="470"/>
      <c r="M170" s="470"/>
      <c r="N170" s="67"/>
      <c r="O170" s="98"/>
      <c r="P170" s="67"/>
    </row>
    <row r="171" spans="1:16" s="69" customFormat="1" ht="12" customHeight="1">
      <c r="A171" s="518" t="s">
        <v>181</v>
      </c>
      <c r="B171" s="519"/>
      <c r="C171" s="88" t="s">
        <v>327</v>
      </c>
      <c r="D171" s="75">
        <v>20</v>
      </c>
      <c r="E171" s="142">
        <v>4392</v>
      </c>
      <c r="F171" s="99">
        <v>5270</v>
      </c>
      <c r="G171" s="470"/>
      <c r="H171" s="470"/>
      <c r="I171" s="455"/>
      <c r="J171" s="265"/>
      <c r="K171" s="265"/>
      <c r="L171" s="470"/>
      <c r="M171" s="470"/>
      <c r="N171" s="145"/>
      <c r="O171" s="149"/>
      <c r="P171" s="68"/>
    </row>
    <row r="172" spans="1:16" s="69" customFormat="1" ht="12" customHeight="1">
      <c r="A172" s="520"/>
      <c r="B172" s="521"/>
      <c r="C172" s="51" t="s">
        <v>333</v>
      </c>
      <c r="D172" s="89">
        <v>40</v>
      </c>
      <c r="E172" s="143">
        <v>7875</v>
      </c>
      <c r="F172" s="66">
        <v>9450</v>
      </c>
      <c r="G172" s="470"/>
      <c r="H172" s="470"/>
      <c r="I172" s="455"/>
      <c r="J172" s="265"/>
      <c r="K172" s="265"/>
      <c r="L172" s="470"/>
      <c r="M172" s="470"/>
      <c r="N172" s="145"/>
      <c r="O172" s="149"/>
      <c r="P172" s="68"/>
    </row>
    <row r="173" spans="1:16" s="69" customFormat="1" ht="12" customHeight="1">
      <c r="A173" s="447" t="s">
        <v>319</v>
      </c>
      <c r="B173" s="63" t="s">
        <v>163</v>
      </c>
      <c r="C173" s="63" t="s">
        <v>162</v>
      </c>
      <c r="D173" s="63"/>
      <c r="E173" s="72">
        <v>1409</v>
      </c>
      <c r="F173" s="92">
        <v>1691</v>
      </c>
      <c r="G173" s="470"/>
      <c r="H173" s="470"/>
      <c r="I173" s="455"/>
      <c r="J173" s="265"/>
      <c r="K173" s="265"/>
      <c r="L173" s="470"/>
      <c r="M173" s="470"/>
      <c r="N173" s="227"/>
      <c r="O173" s="63"/>
      <c r="P173" s="67"/>
    </row>
    <row r="174" spans="1:16" s="69" customFormat="1" ht="12" customHeight="1">
      <c r="A174" s="496"/>
      <c r="B174" s="488" t="s">
        <v>164</v>
      </c>
      <c r="C174" s="63" t="s">
        <v>162</v>
      </c>
      <c r="D174" s="133"/>
      <c r="E174" s="72">
        <v>1862</v>
      </c>
      <c r="F174" s="92">
        <v>2234</v>
      </c>
      <c r="G174" s="470"/>
      <c r="H174" s="470"/>
      <c r="I174" s="455"/>
      <c r="J174" s="265"/>
      <c r="K174" s="265"/>
      <c r="L174" s="470"/>
      <c r="M174" s="470"/>
      <c r="N174" s="227"/>
      <c r="O174" s="63"/>
      <c r="P174" s="67"/>
    </row>
    <row r="175" spans="1:16" s="69" customFormat="1" ht="12" customHeight="1">
      <c r="A175" s="496"/>
      <c r="B175" s="488"/>
      <c r="C175" s="63" t="s">
        <v>280</v>
      </c>
      <c r="D175" s="133"/>
      <c r="E175" s="72">
        <v>6174</v>
      </c>
      <c r="F175" s="92">
        <v>7409</v>
      </c>
      <c r="G175" s="470"/>
      <c r="H175" s="470"/>
      <c r="I175" s="455"/>
      <c r="J175" s="265"/>
      <c r="K175" s="265"/>
      <c r="L175" s="470"/>
      <c r="M175" s="470"/>
      <c r="N175" s="227"/>
      <c r="O175" s="63"/>
      <c r="P175" s="67"/>
    </row>
    <row r="176" spans="1:16" s="69" customFormat="1" ht="12" customHeight="1">
      <c r="A176" s="496"/>
      <c r="B176" s="488" t="s">
        <v>318</v>
      </c>
      <c r="C176" s="63" t="s">
        <v>162</v>
      </c>
      <c r="D176" s="133"/>
      <c r="E176" s="72">
        <v>2744</v>
      </c>
      <c r="F176" s="92">
        <v>3293</v>
      </c>
      <c r="G176" s="470"/>
      <c r="H176" s="470"/>
      <c r="I176" s="455"/>
      <c r="J176" s="265"/>
      <c r="K176" s="265"/>
      <c r="L176" s="470"/>
      <c r="M176" s="470"/>
      <c r="N176" s="227"/>
      <c r="O176" s="63"/>
      <c r="P176" s="67"/>
    </row>
    <row r="177" spans="1:16" s="69" customFormat="1" ht="12" customHeight="1">
      <c r="A177" s="449"/>
      <c r="B177" s="488"/>
      <c r="C177" s="63" t="s">
        <v>280</v>
      </c>
      <c r="D177" s="133"/>
      <c r="E177" s="72">
        <v>9017</v>
      </c>
      <c r="F177" s="92">
        <v>10820</v>
      </c>
      <c r="G177" s="470"/>
      <c r="H177" s="470"/>
      <c r="I177" s="455"/>
      <c r="J177" s="266"/>
      <c r="K177" s="266"/>
      <c r="L177" s="470"/>
      <c r="M177" s="470"/>
      <c r="N177" s="227"/>
      <c r="O177" s="63"/>
      <c r="P177" s="67"/>
    </row>
    <row r="178" spans="1:16" s="69" customFormat="1" ht="12" customHeight="1">
      <c r="A178" s="447" t="s">
        <v>1443</v>
      </c>
      <c r="B178" s="448"/>
      <c r="C178" s="75" t="s">
        <v>328</v>
      </c>
      <c r="D178" s="75">
        <v>40</v>
      </c>
      <c r="E178" s="78"/>
      <c r="F178" s="77">
        <v>2401</v>
      </c>
      <c r="G178" s="470"/>
      <c r="H178" s="470"/>
      <c r="I178" s="455"/>
      <c r="J178" s="75"/>
      <c r="K178" s="75"/>
      <c r="L178" s="470"/>
      <c r="M178" s="470"/>
      <c r="N178" s="67"/>
      <c r="O178" s="98"/>
      <c r="P178" s="67"/>
    </row>
    <row r="179" spans="1:23" s="61" customFormat="1" ht="10.5" customHeight="1">
      <c r="A179" s="522" t="s">
        <v>182</v>
      </c>
      <c r="B179" s="523"/>
      <c r="C179" s="523"/>
      <c r="D179" s="523"/>
      <c r="E179" s="523"/>
      <c r="F179" s="523"/>
      <c r="G179" s="523"/>
      <c r="H179" s="523"/>
      <c r="I179" s="523"/>
      <c r="J179" s="523"/>
      <c r="K179" s="523"/>
      <c r="L179" s="523"/>
      <c r="M179" s="523"/>
      <c r="N179" s="523"/>
      <c r="O179" s="524"/>
      <c r="P179" s="60"/>
      <c r="Q179" s="62"/>
      <c r="V179" s="62"/>
      <c r="W179" s="62"/>
    </row>
    <row r="180" spans="1:16" ht="12" customHeight="1">
      <c r="A180" s="559" t="s">
        <v>166</v>
      </c>
      <c r="B180" s="560"/>
      <c r="C180" s="88" t="s">
        <v>327</v>
      </c>
      <c r="D180" s="75">
        <v>20</v>
      </c>
      <c r="E180" s="78">
        <v>2916</v>
      </c>
      <c r="F180" s="77">
        <v>3499</v>
      </c>
      <c r="G180" s="469">
        <f>F180+F182+F185+F189</f>
        <v>11842</v>
      </c>
      <c r="H180" s="469">
        <f>F180+F182+F187+F189+F190</f>
        <v>15302</v>
      </c>
      <c r="I180" s="454">
        <v>20</v>
      </c>
      <c r="J180" s="75"/>
      <c r="K180" s="75"/>
      <c r="L180" s="469">
        <f>G180/I180</f>
        <v>592.1</v>
      </c>
      <c r="M180" s="469">
        <f>H180/I180</f>
        <v>765.1</v>
      </c>
      <c r="N180" s="102"/>
      <c r="O180" s="225"/>
      <c r="P180" s="67"/>
    </row>
    <row r="181" spans="1:16" ht="12" customHeight="1">
      <c r="A181" s="527"/>
      <c r="B181" s="528"/>
      <c r="C181" s="51" t="s">
        <v>333</v>
      </c>
      <c r="D181" s="89">
        <v>40</v>
      </c>
      <c r="E181" s="82">
        <v>5490</v>
      </c>
      <c r="F181" s="66">
        <v>6588</v>
      </c>
      <c r="G181" s="470"/>
      <c r="H181" s="470"/>
      <c r="I181" s="455"/>
      <c r="J181" s="107"/>
      <c r="K181" s="107"/>
      <c r="L181" s="470"/>
      <c r="M181" s="470"/>
      <c r="N181" s="67"/>
      <c r="O181" s="98"/>
      <c r="P181" s="67"/>
    </row>
    <row r="182" spans="1:16" s="69" customFormat="1" ht="12" customHeight="1">
      <c r="A182" s="518" t="s">
        <v>181</v>
      </c>
      <c r="B182" s="519"/>
      <c r="C182" s="88" t="s">
        <v>327</v>
      </c>
      <c r="D182" s="75">
        <v>20</v>
      </c>
      <c r="E182" s="142">
        <v>4392</v>
      </c>
      <c r="F182" s="99">
        <v>5270</v>
      </c>
      <c r="G182" s="470"/>
      <c r="H182" s="470"/>
      <c r="I182" s="455"/>
      <c r="J182" s="107"/>
      <c r="K182" s="107"/>
      <c r="L182" s="470"/>
      <c r="M182" s="470"/>
      <c r="N182" s="145"/>
      <c r="O182" s="149"/>
      <c r="P182" s="68"/>
    </row>
    <row r="183" spans="1:16" s="69" customFormat="1" ht="12" customHeight="1">
      <c r="A183" s="520"/>
      <c r="B183" s="521"/>
      <c r="C183" s="51" t="s">
        <v>333</v>
      </c>
      <c r="D183" s="89">
        <v>40</v>
      </c>
      <c r="E183" s="143">
        <v>7875</v>
      </c>
      <c r="F183" s="66">
        <v>9450</v>
      </c>
      <c r="G183" s="470"/>
      <c r="H183" s="470"/>
      <c r="I183" s="455"/>
      <c r="J183" s="107"/>
      <c r="K183" s="107"/>
      <c r="L183" s="470"/>
      <c r="M183" s="470"/>
      <c r="N183" s="145"/>
      <c r="O183" s="149"/>
      <c r="P183" s="68"/>
    </row>
    <row r="184" spans="1:16" s="69" customFormat="1" ht="12" customHeight="1">
      <c r="A184" s="447" t="s">
        <v>319</v>
      </c>
      <c r="B184" s="63" t="s">
        <v>163</v>
      </c>
      <c r="C184" s="63" t="s">
        <v>162</v>
      </c>
      <c r="D184" s="63"/>
      <c r="E184" s="72">
        <v>1409</v>
      </c>
      <c r="F184" s="92">
        <v>1691</v>
      </c>
      <c r="G184" s="470"/>
      <c r="H184" s="470"/>
      <c r="I184" s="455"/>
      <c r="J184" s="107"/>
      <c r="K184" s="107"/>
      <c r="L184" s="470"/>
      <c r="M184" s="470"/>
      <c r="N184" s="227"/>
      <c r="O184" s="63"/>
      <c r="P184" s="67"/>
    </row>
    <row r="185" spans="1:16" s="69" customFormat="1" ht="12" customHeight="1">
      <c r="A185" s="496"/>
      <c r="B185" s="488" t="s">
        <v>164</v>
      </c>
      <c r="C185" s="63" t="s">
        <v>162</v>
      </c>
      <c r="D185" s="133"/>
      <c r="E185" s="72">
        <v>1862</v>
      </c>
      <c r="F185" s="92">
        <v>2234</v>
      </c>
      <c r="G185" s="470"/>
      <c r="H185" s="470"/>
      <c r="I185" s="455"/>
      <c r="J185" s="107"/>
      <c r="K185" s="107"/>
      <c r="L185" s="470"/>
      <c r="M185" s="470"/>
      <c r="N185" s="227"/>
      <c r="O185" s="63"/>
      <c r="P185" s="67"/>
    </row>
    <row r="186" spans="1:16" s="69" customFormat="1" ht="12" customHeight="1">
      <c r="A186" s="496"/>
      <c r="B186" s="488"/>
      <c r="C186" s="63" t="s">
        <v>280</v>
      </c>
      <c r="D186" s="133"/>
      <c r="E186" s="72">
        <v>6174</v>
      </c>
      <c r="F186" s="92">
        <v>7409</v>
      </c>
      <c r="G186" s="470"/>
      <c r="H186" s="470"/>
      <c r="I186" s="455"/>
      <c r="J186" s="107"/>
      <c r="K186" s="107"/>
      <c r="L186" s="470"/>
      <c r="M186" s="470"/>
      <c r="N186" s="227"/>
      <c r="O186" s="63"/>
      <c r="P186" s="67"/>
    </row>
    <row r="187" spans="1:16" s="69" customFormat="1" ht="12" customHeight="1">
      <c r="A187" s="496"/>
      <c r="B187" s="488" t="s">
        <v>318</v>
      </c>
      <c r="C187" s="63" t="s">
        <v>162</v>
      </c>
      <c r="D187" s="133"/>
      <c r="E187" s="72">
        <v>2744</v>
      </c>
      <c r="F187" s="92">
        <v>3293</v>
      </c>
      <c r="G187" s="470"/>
      <c r="H187" s="470"/>
      <c r="I187" s="455"/>
      <c r="J187" s="107"/>
      <c r="K187" s="107"/>
      <c r="L187" s="470"/>
      <c r="M187" s="470"/>
      <c r="N187" s="227"/>
      <c r="O187" s="63"/>
      <c r="P187" s="67"/>
    </row>
    <row r="188" spans="1:16" s="69" customFormat="1" ht="12" customHeight="1">
      <c r="A188" s="449"/>
      <c r="B188" s="488"/>
      <c r="C188" s="63" t="s">
        <v>280</v>
      </c>
      <c r="D188" s="133"/>
      <c r="E188" s="72">
        <v>9017</v>
      </c>
      <c r="F188" s="92">
        <v>10820</v>
      </c>
      <c r="G188" s="470"/>
      <c r="H188" s="470"/>
      <c r="I188" s="455"/>
      <c r="J188" s="107"/>
      <c r="K188" s="107"/>
      <c r="L188" s="470"/>
      <c r="M188" s="470"/>
      <c r="N188" s="227"/>
      <c r="O188" s="63"/>
      <c r="P188" s="67"/>
    </row>
    <row r="189" spans="1:16" s="69" customFormat="1" ht="12" customHeight="1">
      <c r="A189" s="498" t="s">
        <v>183</v>
      </c>
      <c r="B189" s="498"/>
      <c r="C189" s="516" t="s">
        <v>184</v>
      </c>
      <c r="D189" s="517"/>
      <c r="E189" s="120">
        <v>699</v>
      </c>
      <c r="F189" s="92">
        <v>839</v>
      </c>
      <c r="G189" s="470"/>
      <c r="H189" s="470"/>
      <c r="I189" s="455"/>
      <c r="J189" s="107"/>
      <c r="K189" s="107"/>
      <c r="L189" s="470"/>
      <c r="M189" s="470"/>
      <c r="N189" s="154"/>
      <c r="O189" s="120"/>
      <c r="P189" s="67"/>
    </row>
    <row r="190" spans="1:16" s="69" customFormat="1" ht="12" customHeight="1">
      <c r="A190" s="494" t="s">
        <v>1443</v>
      </c>
      <c r="B190" s="495"/>
      <c r="C190" s="63" t="s">
        <v>328</v>
      </c>
      <c r="D190" s="63">
        <v>40</v>
      </c>
      <c r="E190" s="72"/>
      <c r="F190" s="92">
        <v>2401</v>
      </c>
      <c r="G190" s="471"/>
      <c r="H190" s="471"/>
      <c r="I190" s="456"/>
      <c r="J190" s="89"/>
      <c r="K190" s="89"/>
      <c r="L190" s="471"/>
      <c r="M190" s="471"/>
      <c r="N190" s="67"/>
      <c r="O190" s="98"/>
      <c r="P190" s="67"/>
    </row>
    <row r="191" spans="1:23" s="61" customFormat="1" ht="13.5" customHeight="1">
      <c r="A191" s="522" t="s">
        <v>185</v>
      </c>
      <c r="B191" s="523"/>
      <c r="C191" s="523"/>
      <c r="D191" s="523"/>
      <c r="E191" s="523"/>
      <c r="F191" s="523"/>
      <c r="G191" s="523"/>
      <c r="H191" s="523"/>
      <c r="I191" s="523"/>
      <c r="J191" s="523"/>
      <c r="K191" s="523"/>
      <c r="L191" s="523"/>
      <c r="M191" s="523"/>
      <c r="N191" s="523"/>
      <c r="O191" s="524"/>
      <c r="P191" s="60"/>
      <c r="Q191" s="62"/>
      <c r="V191" s="62"/>
      <c r="W191" s="62"/>
    </row>
    <row r="192" spans="1:16" ht="12" customHeight="1">
      <c r="A192" s="559" t="s">
        <v>166</v>
      </c>
      <c r="B192" s="560"/>
      <c r="C192" s="88" t="s">
        <v>327</v>
      </c>
      <c r="D192" s="75">
        <v>20</v>
      </c>
      <c r="E192" s="78">
        <v>2916</v>
      </c>
      <c r="F192" s="77">
        <v>3499</v>
      </c>
      <c r="G192" s="469">
        <f>F192+F194+F204</f>
        <v>11605</v>
      </c>
      <c r="H192" s="469">
        <f>F192+F194+F199+F202+F206</f>
        <v>19515</v>
      </c>
      <c r="I192" s="454">
        <v>20</v>
      </c>
      <c r="J192" s="243"/>
      <c r="K192" s="243"/>
      <c r="L192" s="469">
        <f>G192/I192</f>
        <v>580.25</v>
      </c>
      <c r="M192" s="469">
        <f>H192/I192</f>
        <v>975.75</v>
      </c>
      <c r="N192" s="102"/>
      <c r="O192" s="225"/>
      <c r="P192" s="67"/>
    </row>
    <row r="193" spans="1:16" ht="12" customHeight="1">
      <c r="A193" s="527"/>
      <c r="B193" s="528"/>
      <c r="C193" s="51" t="s">
        <v>333</v>
      </c>
      <c r="D193" s="89">
        <v>40</v>
      </c>
      <c r="E193" s="82">
        <v>5490</v>
      </c>
      <c r="F193" s="66">
        <v>6588</v>
      </c>
      <c r="G193" s="470"/>
      <c r="H193" s="470"/>
      <c r="I193" s="455"/>
      <c r="J193" s="244"/>
      <c r="K193" s="244"/>
      <c r="L193" s="470"/>
      <c r="M193" s="470"/>
      <c r="N193" s="67"/>
      <c r="O193" s="98"/>
      <c r="P193" s="67"/>
    </row>
    <row r="194" spans="1:16" s="69" customFormat="1" ht="12" customHeight="1">
      <c r="A194" s="518" t="s">
        <v>181</v>
      </c>
      <c r="B194" s="519"/>
      <c r="C194" s="88" t="s">
        <v>327</v>
      </c>
      <c r="D194" s="75">
        <v>20</v>
      </c>
      <c r="E194" s="142">
        <v>4392</v>
      </c>
      <c r="F194" s="99">
        <v>5270</v>
      </c>
      <c r="G194" s="470"/>
      <c r="H194" s="470"/>
      <c r="I194" s="455"/>
      <c r="J194" s="244"/>
      <c r="K194" s="244"/>
      <c r="L194" s="470"/>
      <c r="M194" s="470"/>
      <c r="N194" s="145"/>
      <c r="O194" s="149"/>
      <c r="P194" s="68"/>
    </row>
    <row r="195" spans="1:16" s="69" customFormat="1" ht="12" customHeight="1">
      <c r="A195" s="520"/>
      <c r="B195" s="521"/>
      <c r="C195" s="51" t="s">
        <v>333</v>
      </c>
      <c r="D195" s="89">
        <v>40</v>
      </c>
      <c r="E195" s="143">
        <v>7875</v>
      </c>
      <c r="F195" s="66">
        <v>9450</v>
      </c>
      <c r="G195" s="470"/>
      <c r="H195" s="470"/>
      <c r="I195" s="455"/>
      <c r="J195" s="244"/>
      <c r="K195" s="244"/>
      <c r="L195" s="470"/>
      <c r="M195" s="470"/>
      <c r="N195" s="145"/>
      <c r="O195" s="149"/>
      <c r="P195" s="68"/>
    </row>
    <row r="196" spans="1:16" s="69" customFormat="1" ht="12" customHeight="1">
      <c r="A196" s="447" t="s">
        <v>295</v>
      </c>
      <c r="B196" s="63" t="s">
        <v>163</v>
      </c>
      <c r="C196" s="63" t="s">
        <v>162</v>
      </c>
      <c r="D196" s="63"/>
      <c r="E196" s="72">
        <v>1409</v>
      </c>
      <c r="F196" s="92">
        <v>1691</v>
      </c>
      <c r="G196" s="470"/>
      <c r="H196" s="470"/>
      <c r="I196" s="455"/>
      <c r="J196" s="244"/>
      <c r="K196" s="244"/>
      <c r="L196" s="470"/>
      <c r="M196" s="470"/>
      <c r="N196" s="227"/>
      <c r="O196" s="63"/>
      <c r="P196" s="67"/>
    </row>
    <row r="197" spans="1:16" s="69" customFormat="1" ht="12" customHeight="1">
      <c r="A197" s="496"/>
      <c r="B197" s="488" t="s">
        <v>164</v>
      </c>
      <c r="C197" s="63" t="s">
        <v>162</v>
      </c>
      <c r="D197" s="133"/>
      <c r="E197" s="72">
        <v>1862</v>
      </c>
      <c r="F197" s="92">
        <v>2234</v>
      </c>
      <c r="G197" s="470"/>
      <c r="H197" s="470"/>
      <c r="I197" s="455"/>
      <c r="J197" s="244"/>
      <c r="K197" s="244"/>
      <c r="L197" s="470"/>
      <c r="M197" s="470"/>
      <c r="N197" s="227"/>
      <c r="O197" s="63"/>
      <c r="P197" s="67"/>
    </row>
    <row r="198" spans="1:16" s="69" customFormat="1" ht="12" customHeight="1">
      <c r="A198" s="496"/>
      <c r="B198" s="488"/>
      <c r="C198" s="63" t="s">
        <v>280</v>
      </c>
      <c r="D198" s="133"/>
      <c r="E198" s="72">
        <v>6174</v>
      </c>
      <c r="F198" s="92">
        <v>7409</v>
      </c>
      <c r="G198" s="470"/>
      <c r="H198" s="470"/>
      <c r="I198" s="455"/>
      <c r="J198" s="244"/>
      <c r="K198" s="244"/>
      <c r="L198" s="470"/>
      <c r="M198" s="470"/>
      <c r="N198" s="227"/>
      <c r="O198" s="63"/>
      <c r="P198" s="67"/>
    </row>
    <row r="199" spans="1:16" s="69" customFormat="1" ht="12" customHeight="1">
      <c r="A199" s="496"/>
      <c r="B199" s="488" t="s">
        <v>318</v>
      </c>
      <c r="C199" s="63" t="s">
        <v>162</v>
      </c>
      <c r="D199" s="133"/>
      <c r="E199" s="72">
        <v>2744</v>
      </c>
      <c r="F199" s="92">
        <v>3293</v>
      </c>
      <c r="G199" s="470"/>
      <c r="H199" s="470"/>
      <c r="I199" s="455"/>
      <c r="J199" s="244"/>
      <c r="K199" s="244"/>
      <c r="L199" s="470"/>
      <c r="M199" s="470"/>
      <c r="N199" s="227"/>
      <c r="O199" s="63"/>
      <c r="P199" s="67"/>
    </row>
    <row r="200" spans="1:16" s="69" customFormat="1" ht="12" customHeight="1">
      <c r="A200" s="449"/>
      <c r="B200" s="488"/>
      <c r="C200" s="63" t="s">
        <v>280</v>
      </c>
      <c r="D200" s="133"/>
      <c r="E200" s="72">
        <v>9017</v>
      </c>
      <c r="F200" s="92">
        <v>10820</v>
      </c>
      <c r="G200" s="470"/>
      <c r="H200" s="470"/>
      <c r="I200" s="455"/>
      <c r="J200" s="244"/>
      <c r="K200" s="244"/>
      <c r="L200" s="470"/>
      <c r="M200" s="470"/>
      <c r="N200" s="227"/>
      <c r="O200" s="63"/>
      <c r="P200" s="67"/>
    </row>
    <row r="201" spans="1:16" s="69" customFormat="1" ht="12" customHeight="1">
      <c r="A201" s="498" t="s">
        <v>297</v>
      </c>
      <c r="B201" s="498"/>
      <c r="C201" s="516" t="s">
        <v>184</v>
      </c>
      <c r="D201" s="517"/>
      <c r="E201" s="120">
        <v>699</v>
      </c>
      <c r="F201" s="92">
        <v>839</v>
      </c>
      <c r="G201" s="470"/>
      <c r="H201" s="470"/>
      <c r="I201" s="455"/>
      <c r="J201" s="244"/>
      <c r="K201" s="244"/>
      <c r="L201" s="470"/>
      <c r="M201" s="470"/>
      <c r="N201" s="154"/>
      <c r="O201" s="120"/>
      <c r="P201" s="67"/>
    </row>
    <row r="202" spans="1:16" s="69" customFormat="1" ht="12" customHeight="1">
      <c r="A202" s="511" t="s">
        <v>186</v>
      </c>
      <c r="B202" s="154">
        <v>300</v>
      </c>
      <c r="C202" s="518" t="s">
        <v>187</v>
      </c>
      <c r="D202" s="519"/>
      <c r="E202" s="121">
        <v>4210</v>
      </c>
      <c r="F202" s="92">
        <v>5052</v>
      </c>
      <c r="G202" s="470"/>
      <c r="H202" s="470"/>
      <c r="I202" s="455"/>
      <c r="J202" s="244"/>
      <c r="K202" s="244"/>
      <c r="L202" s="470"/>
      <c r="M202" s="470"/>
      <c r="N202" s="154"/>
      <c r="O202" s="120"/>
      <c r="P202" s="67"/>
    </row>
    <row r="203" spans="1:16" s="69" customFormat="1" ht="12" customHeight="1">
      <c r="A203" s="512"/>
      <c r="B203" s="154">
        <v>301</v>
      </c>
      <c r="C203" s="540"/>
      <c r="D203" s="541"/>
      <c r="E203" s="121">
        <v>3415</v>
      </c>
      <c r="F203" s="92">
        <v>4098</v>
      </c>
      <c r="G203" s="470"/>
      <c r="H203" s="470"/>
      <c r="I203" s="455"/>
      <c r="J203" s="244"/>
      <c r="K203" s="244"/>
      <c r="L203" s="470"/>
      <c r="M203" s="470"/>
      <c r="N203" s="145"/>
      <c r="O203" s="149"/>
      <c r="P203" s="67"/>
    </row>
    <row r="204" spans="1:16" s="69" customFormat="1" ht="12" customHeight="1">
      <c r="A204" s="512"/>
      <c r="B204" s="154">
        <v>302</v>
      </c>
      <c r="C204" s="540"/>
      <c r="D204" s="541"/>
      <c r="E204" s="121">
        <v>2363</v>
      </c>
      <c r="F204" s="92">
        <v>2836</v>
      </c>
      <c r="G204" s="470"/>
      <c r="H204" s="470"/>
      <c r="I204" s="455"/>
      <c r="J204" s="244"/>
      <c r="K204" s="244"/>
      <c r="L204" s="470"/>
      <c r="M204" s="470"/>
      <c r="N204" s="145"/>
      <c r="O204" s="149"/>
      <c r="P204" s="67"/>
    </row>
    <row r="205" spans="1:16" s="69" customFormat="1" ht="12" customHeight="1">
      <c r="A205" s="512"/>
      <c r="B205" s="154" t="s">
        <v>1339</v>
      </c>
      <c r="C205" s="540"/>
      <c r="D205" s="541"/>
      <c r="E205" s="121">
        <v>3678</v>
      </c>
      <c r="F205" s="210">
        <v>4414</v>
      </c>
      <c r="G205" s="470"/>
      <c r="H205" s="470"/>
      <c r="I205" s="455"/>
      <c r="J205" s="245"/>
      <c r="K205" s="245"/>
      <c r="L205" s="470"/>
      <c r="M205" s="470"/>
      <c r="N205" s="145"/>
      <c r="O205" s="149"/>
      <c r="P205" s="67"/>
    </row>
    <row r="206" spans="1:16" s="69" customFormat="1" ht="12" customHeight="1">
      <c r="A206" s="494" t="s">
        <v>1443</v>
      </c>
      <c r="B206" s="495"/>
      <c r="C206" s="63" t="s">
        <v>328</v>
      </c>
      <c r="D206" s="63">
        <v>40</v>
      </c>
      <c r="E206" s="72"/>
      <c r="F206" s="92">
        <v>2401</v>
      </c>
      <c r="G206" s="471"/>
      <c r="H206" s="471"/>
      <c r="I206" s="456"/>
      <c r="J206" s="89"/>
      <c r="K206" s="89"/>
      <c r="L206" s="471"/>
      <c r="M206" s="471"/>
      <c r="N206" s="67"/>
      <c r="O206" s="98"/>
      <c r="P206" s="67"/>
    </row>
    <row r="207" spans="1:16" s="69" customFormat="1" ht="6.75" customHeight="1">
      <c r="A207" s="161"/>
      <c r="B207" s="125"/>
      <c r="C207" s="126"/>
      <c r="D207" s="126"/>
      <c r="E207" s="124"/>
      <c r="F207" s="124"/>
      <c r="G207" s="246"/>
      <c r="H207" s="246"/>
      <c r="I207" s="247"/>
      <c r="J207" s="248"/>
      <c r="K207" s="248"/>
      <c r="L207" s="248"/>
      <c r="M207" s="281"/>
      <c r="N207" s="125"/>
      <c r="O207" s="139"/>
      <c r="P207" s="67"/>
    </row>
    <row r="208" spans="1:23" s="61" customFormat="1" ht="12" customHeight="1">
      <c r="A208" s="532" t="s">
        <v>1438</v>
      </c>
      <c r="B208" s="533"/>
      <c r="C208" s="533"/>
      <c r="D208" s="533"/>
      <c r="E208" s="533"/>
      <c r="F208" s="533"/>
      <c r="G208" s="533"/>
      <c r="H208" s="533"/>
      <c r="I208" s="533"/>
      <c r="J208" s="533"/>
      <c r="K208" s="533"/>
      <c r="L208" s="533"/>
      <c r="M208" s="533"/>
      <c r="N208" s="533"/>
      <c r="O208" s="534"/>
      <c r="P208" s="60"/>
      <c r="Q208" s="62"/>
      <c r="V208" s="62"/>
      <c r="W208" s="62"/>
    </row>
    <row r="209" spans="1:23" s="61" customFormat="1" ht="8.25" customHeight="1">
      <c r="A209" s="535" t="s">
        <v>322</v>
      </c>
      <c r="B209" s="536"/>
      <c r="C209" s="536"/>
      <c r="D209" s="536"/>
      <c r="E209" s="536"/>
      <c r="F209" s="536"/>
      <c r="G209" s="536"/>
      <c r="H209" s="536"/>
      <c r="I209" s="536"/>
      <c r="J209" s="536"/>
      <c r="K209" s="536"/>
      <c r="L209" s="536"/>
      <c r="M209" s="536"/>
      <c r="N209" s="536"/>
      <c r="O209" s="537"/>
      <c r="P209" s="60"/>
      <c r="Q209" s="62"/>
      <c r="V209" s="62"/>
      <c r="W209" s="62"/>
    </row>
    <row r="210" spans="1:16" s="69" customFormat="1" ht="12" customHeight="1">
      <c r="A210" s="518" t="s">
        <v>174</v>
      </c>
      <c r="B210" s="519"/>
      <c r="C210" s="88" t="s">
        <v>332</v>
      </c>
      <c r="D210" s="75">
        <v>3</v>
      </c>
      <c r="E210" s="142">
        <v>1165</v>
      </c>
      <c r="F210" s="77">
        <v>1398</v>
      </c>
      <c r="G210" s="469">
        <f>F210*3+F211+F213</f>
        <v>10286</v>
      </c>
      <c r="H210" s="469">
        <f>F210*3+F211+F216+F217</f>
        <v>23488</v>
      </c>
      <c r="I210" s="454">
        <v>8</v>
      </c>
      <c r="J210" s="243"/>
      <c r="K210" s="243"/>
      <c r="L210" s="469">
        <f>G210/I210</f>
        <v>1285.75</v>
      </c>
      <c r="M210" s="469">
        <f>H210/I210</f>
        <v>2936</v>
      </c>
      <c r="N210" s="99"/>
      <c r="O210" s="147"/>
      <c r="P210" s="68"/>
    </row>
    <row r="211" spans="1:16" s="69" customFormat="1" ht="12" customHeight="1">
      <c r="A211" s="518" t="s">
        <v>189</v>
      </c>
      <c r="B211" s="519"/>
      <c r="C211" s="88" t="s">
        <v>335</v>
      </c>
      <c r="D211" s="75">
        <v>8</v>
      </c>
      <c r="E211" s="142">
        <v>3215</v>
      </c>
      <c r="F211" s="77">
        <v>3858</v>
      </c>
      <c r="G211" s="470"/>
      <c r="H211" s="470"/>
      <c r="I211" s="455"/>
      <c r="J211" s="244"/>
      <c r="K211" s="244"/>
      <c r="L211" s="470"/>
      <c r="M211" s="470"/>
      <c r="N211" s="77"/>
      <c r="O211" s="121">
        <v>156</v>
      </c>
      <c r="P211" s="68"/>
    </row>
    <row r="212" spans="1:16" s="69" customFormat="1" ht="12" customHeight="1">
      <c r="A212" s="447" t="s">
        <v>161</v>
      </c>
      <c r="B212" s="63" t="s">
        <v>163</v>
      </c>
      <c r="C212" s="63" t="s">
        <v>162</v>
      </c>
      <c r="D212" s="63"/>
      <c r="E212" s="72">
        <v>1409</v>
      </c>
      <c r="F212" s="92">
        <v>1691</v>
      </c>
      <c r="G212" s="470"/>
      <c r="H212" s="470"/>
      <c r="I212" s="455"/>
      <c r="J212" s="244"/>
      <c r="K212" s="244"/>
      <c r="L212" s="470"/>
      <c r="M212" s="470"/>
      <c r="N212" s="63"/>
      <c r="O212" s="63"/>
      <c r="P212" s="67"/>
    </row>
    <row r="213" spans="1:16" s="69" customFormat="1" ht="12" customHeight="1">
      <c r="A213" s="496"/>
      <c r="B213" s="488" t="s">
        <v>164</v>
      </c>
      <c r="C213" s="63" t="s">
        <v>162</v>
      </c>
      <c r="D213" s="133"/>
      <c r="E213" s="72">
        <v>1862</v>
      </c>
      <c r="F213" s="92">
        <v>2234</v>
      </c>
      <c r="G213" s="470"/>
      <c r="H213" s="470"/>
      <c r="I213" s="455"/>
      <c r="J213" s="244"/>
      <c r="K213" s="244"/>
      <c r="L213" s="470"/>
      <c r="M213" s="470"/>
      <c r="N213" s="63"/>
      <c r="O213" s="63"/>
      <c r="P213" s="67"/>
    </row>
    <row r="214" spans="1:16" s="69" customFormat="1" ht="12" customHeight="1">
      <c r="A214" s="496"/>
      <c r="B214" s="488"/>
      <c r="C214" s="63" t="s">
        <v>280</v>
      </c>
      <c r="D214" s="133"/>
      <c r="E214" s="72">
        <v>6174</v>
      </c>
      <c r="F214" s="92">
        <v>7409</v>
      </c>
      <c r="G214" s="470"/>
      <c r="H214" s="470"/>
      <c r="I214" s="455"/>
      <c r="J214" s="244"/>
      <c r="K214" s="244"/>
      <c r="L214" s="470"/>
      <c r="M214" s="470"/>
      <c r="N214" s="63"/>
      <c r="O214" s="63"/>
      <c r="P214" s="67"/>
    </row>
    <row r="215" spans="1:16" s="69" customFormat="1" ht="12" customHeight="1">
      <c r="A215" s="496"/>
      <c r="B215" s="488" t="s">
        <v>318</v>
      </c>
      <c r="C215" s="63" t="s">
        <v>162</v>
      </c>
      <c r="D215" s="133"/>
      <c r="E215" s="72">
        <v>2744</v>
      </c>
      <c r="F215" s="92">
        <v>3293</v>
      </c>
      <c r="G215" s="470"/>
      <c r="H215" s="470"/>
      <c r="I215" s="455"/>
      <c r="J215" s="244"/>
      <c r="K215" s="244"/>
      <c r="L215" s="470"/>
      <c r="M215" s="470"/>
      <c r="N215" s="63"/>
      <c r="O215" s="63"/>
      <c r="P215" s="67"/>
    </row>
    <row r="216" spans="1:16" s="69" customFormat="1" ht="12" customHeight="1">
      <c r="A216" s="449"/>
      <c r="B216" s="488"/>
      <c r="C216" s="63" t="s">
        <v>280</v>
      </c>
      <c r="D216" s="133"/>
      <c r="E216" s="72">
        <v>9017</v>
      </c>
      <c r="F216" s="92">
        <v>10820</v>
      </c>
      <c r="G216" s="470"/>
      <c r="H216" s="470"/>
      <c r="I216" s="455"/>
      <c r="J216" s="244"/>
      <c r="K216" s="244"/>
      <c r="L216" s="470"/>
      <c r="M216" s="470"/>
      <c r="N216" s="63"/>
      <c r="O216" s="63"/>
      <c r="P216" s="67"/>
    </row>
    <row r="217" spans="1:16" s="69" customFormat="1" ht="12" customHeight="1">
      <c r="A217" s="516" t="s">
        <v>298</v>
      </c>
      <c r="B217" s="517"/>
      <c r="C217" s="71" t="s">
        <v>328</v>
      </c>
      <c r="D217" s="63">
        <v>20</v>
      </c>
      <c r="E217" s="121">
        <v>3847</v>
      </c>
      <c r="F217" s="92">
        <v>4616</v>
      </c>
      <c r="G217" s="471"/>
      <c r="H217" s="471"/>
      <c r="I217" s="456"/>
      <c r="J217" s="245"/>
      <c r="K217" s="245"/>
      <c r="L217" s="471"/>
      <c r="M217" s="471"/>
      <c r="N217" s="77"/>
      <c r="O217" s="120"/>
      <c r="P217" s="67"/>
    </row>
    <row r="218" spans="1:16" ht="6" customHeight="1">
      <c r="A218" s="153"/>
      <c r="B218" s="145"/>
      <c r="C218" s="145"/>
      <c r="D218" s="144"/>
      <c r="E218" s="144"/>
      <c r="F218" s="144"/>
      <c r="G218" s="246"/>
      <c r="H218" s="246"/>
      <c r="I218" s="247"/>
      <c r="J218" s="248"/>
      <c r="K218" s="248"/>
      <c r="L218" s="248"/>
      <c r="M218" s="281"/>
      <c r="N218" s="145"/>
      <c r="O218" s="149"/>
      <c r="P218" s="68"/>
    </row>
    <row r="219" spans="1:23" s="61" customFormat="1" ht="12" customHeight="1">
      <c r="A219" s="547" t="s">
        <v>1439</v>
      </c>
      <c r="B219" s="548"/>
      <c r="C219" s="548"/>
      <c r="D219" s="548"/>
      <c r="E219" s="548"/>
      <c r="F219" s="548"/>
      <c r="G219" s="548"/>
      <c r="H219" s="548"/>
      <c r="I219" s="548"/>
      <c r="J219" s="548"/>
      <c r="K219" s="548"/>
      <c r="L219" s="548"/>
      <c r="M219" s="548"/>
      <c r="N219" s="548"/>
      <c r="O219" s="549"/>
      <c r="P219" s="60"/>
      <c r="Q219" s="62"/>
      <c r="V219" s="62"/>
      <c r="W219" s="62"/>
    </row>
    <row r="220" spans="1:16" s="69" customFormat="1" ht="12" customHeight="1">
      <c r="A220" s="520" t="s">
        <v>174</v>
      </c>
      <c r="B220" s="521"/>
      <c r="C220" s="84" t="s">
        <v>327</v>
      </c>
      <c r="D220" s="107">
        <v>15</v>
      </c>
      <c r="E220" s="143">
        <v>5418</v>
      </c>
      <c r="F220" s="66">
        <v>6502</v>
      </c>
      <c r="G220" s="470">
        <f>F220*2+F221+F223</f>
        <v>25896</v>
      </c>
      <c r="H220" s="470">
        <f>F220*2+F221+F226*2+F227</f>
        <v>59532</v>
      </c>
      <c r="I220" s="455">
        <v>24</v>
      </c>
      <c r="J220" s="244"/>
      <c r="K220" s="244"/>
      <c r="L220" s="470">
        <f>G220/I220</f>
        <v>1079</v>
      </c>
      <c r="M220" s="470">
        <f>H220/I220</f>
        <v>2480.5</v>
      </c>
      <c r="N220" s="66"/>
      <c r="O220" s="120"/>
      <c r="P220" s="68"/>
    </row>
    <row r="221" spans="1:16" s="69" customFormat="1" ht="12" customHeight="1">
      <c r="A221" s="518" t="s">
        <v>189</v>
      </c>
      <c r="B221" s="519"/>
      <c r="C221" s="71" t="s">
        <v>336</v>
      </c>
      <c r="D221" s="63">
        <v>24</v>
      </c>
      <c r="E221" s="143">
        <v>8882</v>
      </c>
      <c r="F221" s="66">
        <v>10658</v>
      </c>
      <c r="G221" s="470"/>
      <c r="H221" s="470"/>
      <c r="I221" s="455"/>
      <c r="J221" s="244"/>
      <c r="K221" s="244"/>
      <c r="L221" s="470"/>
      <c r="M221" s="470"/>
      <c r="N221" s="66"/>
      <c r="O221" s="121">
        <v>156</v>
      </c>
      <c r="P221" s="68"/>
    </row>
    <row r="222" spans="1:16" s="69" customFormat="1" ht="12" customHeight="1">
      <c r="A222" s="447" t="s">
        <v>161</v>
      </c>
      <c r="B222" s="63" t="s">
        <v>163</v>
      </c>
      <c r="C222" s="63" t="s">
        <v>162</v>
      </c>
      <c r="D222" s="63"/>
      <c r="E222" s="72">
        <v>1409</v>
      </c>
      <c r="F222" s="92">
        <v>1691</v>
      </c>
      <c r="G222" s="470"/>
      <c r="H222" s="470"/>
      <c r="I222" s="455"/>
      <c r="J222" s="244"/>
      <c r="K222" s="244"/>
      <c r="L222" s="470"/>
      <c r="M222" s="470"/>
      <c r="N222" s="63"/>
      <c r="O222" s="63"/>
      <c r="P222" s="67"/>
    </row>
    <row r="223" spans="1:16" s="69" customFormat="1" ht="12" customHeight="1">
      <c r="A223" s="496"/>
      <c r="B223" s="488" t="s">
        <v>164</v>
      </c>
      <c r="C223" s="63" t="s">
        <v>162</v>
      </c>
      <c r="D223" s="133"/>
      <c r="E223" s="72">
        <v>1862</v>
      </c>
      <c r="F223" s="92">
        <v>2234</v>
      </c>
      <c r="G223" s="470"/>
      <c r="H223" s="470"/>
      <c r="I223" s="455"/>
      <c r="J223" s="244"/>
      <c r="K223" s="244"/>
      <c r="L223" s="470"/>
      <c r="M223" s="470"/>
      <c r="N223" s="63"/>
      <c r="O223" s="63"/>
      <c r="P223" s="67"/>
    </row>
    <row r="224" spans="1:16" s="69" customFormat="1" ht="12" customHeight="1">
      <c r="A224" s="496"/>
      <c r="B224" s="488"/>
      <c r="C224" s="63" t="s">
        <v>280</v>
      </c>
      <c r="D224" s="133"/>
      <c r="E224" s="72">
        <v>6174</v>
      </c>
      <c r="F224" s="92">
        <v>7409</v>
      </c>
      <c r="G224" s="470"/>
      <c r="H224" s="470"/>
      <c r="I224" s="455"/>
      <c r="J224" s="244"/>
      <c r="K224" s="244"/>
      <c r="L224" s="470"/>
      <c r="M224" s="470"/>
      <c r="N224" s="63"/>
      <c r="O224" s="63"/>
      <c r="P224" s="67"/>
    </row>
    <row r="225" spans="1:16" s="69" customFormat="1" ht="12" customHeight="1">
      <c r="A225" s="496"/>
      <c r="B225" s="488" t="s">
        <v>318</v>
      </c>
      <c r="C225" s="63" t="s">
        <v>162</v>
      </c>
      <c r="D225" s="133"/>
      <c r="E225" s="72">
        <v>2744</v>
      </c>
      <c r="F225" s="92">
        <v>3293</v>
      </c>
      <c r="G225" s="470"/>
      <c r="H225" s="470"/>
      <c r="I225" s="455"/>
      <c r="J225" s="244"/>
      <c r="K225" s="244"/>
      <c r="L225" s="470"/>
      <c r="M225" s="470"/>
      <c r="N225" s="63"/>
      <c r="O225" s="63"/>
      <c r="P225" s="67"/>
    </row>
    <row r="226" spans="1:16" s="69" customFormat="1" ht="12" customHeight="1">
      <c r="A226" s="449"/>
      <c r="B226" s="488"/>
      <c r="C226" s="63" t="s">
        <v>280</v>
      </c>
      <c r="D226" s="133"/>
      <c r="E226" s="72">
        <v>9017</v>
      </c>
      <c r="F226" s="92">
        <v>10820</v>
      </c>
      <c r="G226" s="470"/>
      <c r="H226" s="470"/>
      <c r="I226" s="455"/>
      <c r="J226" s="244"/>
      <c r="K226" s="244"/>
      <c r="L226" s="470"/>
      <c r="M226" s="470"/>
      <c r="N226" s="63"/>
      <c r="O226" s="63"/>
      <c r="P226" s="67"/>
    </row>
    <row r="227" spans="1:16" s="69" customFormat="1" ht="12" customHeight="1">
      <c r="A227" s="516" t="s">
        <v>298</v>
      </c>
      <c r="B227" s="517"/>
      <c r="C227" s="51" t="s">
        <v>335</v>
      </c>
      <c r="D227" s="89">
        <v>80</v>
      </c>
      <c r="E227" s="143">
        <v>11858</v>
      </c>
      <c r="F227" s="66">
        <v>14230</v>
      </c>
      <c r="G227" s="471"/>
      <c r="H227" s="471"/>
      <c r="I227" s="456"/>
      <c r="J227" s="245"/>
      <c r="K227" s="245"/>
      <c r="L227" s="471"/>
      <c r="M227" s="471"/>
      <c r="N227" s="66"/>
      <c r="O227" s="120"/>
      <c r="P227" s="67"/>
    </row>
    <row r="228" spans="1:16" ht="6" customHeight="1">
      <c r="A228" s="153"/>
      <c r="B228" s="145"/>
      <c r="C228" s="145"/>
      <c r="D228" s="144"/>
      <c r="E228" s="144"/>
      <c r="F228" s="144"/>
      <c r="G228" s="246"/>
      <c r="H228" s="246"/>
      <c r="I228" s="247"/>
      <c r="J228" s="248"/>
      <c r="K228" s="248"/>
      <c r="L228" s="248"/>
      <c r="M228" s="281"/>
      <c r="N228" s="145"/>
      <c r="O228" s="149"/>
      <c r="P228" s="68"/>
    </row>
    <row r="229" spans="1:23" s="61" customFormat="1" ht="12" customHeight="1">
      <c r="A229" s="532" t="s">
        <v>236</v>
      </c>
      <c r="B229" s="533"/>
      <c r="C229" s="533"/>
      <c r="D229" s="533"/>
      <c r="E229" s="533"/>
      <c r="F229" s="533"/>
      <c r="G229" s="533"/>
      <c r="H229" s="533"/>
      <c r="I229" s="533"/>
      <c r="J229" s="533"/>
      <c r="K229" s="533"/>
      <c r="L229" s="533"/>
      <c r="M229" s="533"/>
      <c r="N229" s="533"/>
      <c r="O229" s="534"/>
      <c r="P229" s="60"/>
      <c r="Q229" s="62"/>
      <c r="V229" s="62"/>
      <c r="W229" s="62"/>
    </row>
    <row r="230" spans="1:23" s="61" customFormat="1" ht="9" customHeight="1">
      <c r="A230" s="535" t="s">
        <v>237</v>
      </c>
      <c r="B230" s="536"/>
      <c r="C230" s="536"/>
      <c r="D230" s="536"/>
      <c r="E230" s="536"/>
      <c r="F230" s="536"/>
      <c r="G230" s="536"/>
      <c r="H230" s="536"/>
      <c r="I230" s="536"/>
      <c r="J230" s="536"/>
      <c r="K230" s="536"/>
      <c r="L230" s="536"/>
      <c r="M230" s="536"/>
      <c r="N230" s="536"/>
      <c r="O230" s="537"/>
      <c r="P230" s="60"/>
      <c r="Q230" s="62"/>
      <c r="V230" s="62"/>
      <c r="W230" s="62"/>
    </row>
    <row r="231" spans="1:16" s="69" customFormat="1" ht="12" customHeight="1">
      <c r="A231" s="540" t="s">
        <v>174</v>
      </c>
      <c r="B231" s="541"/>
      <c r="C231" s="88" t="s">
        <v>332</v>
      </c>
      <c r="D231" s="75">
        <v>3</v>
      </c>
      <c r="E231" s="142">
        <v>1165</v>
      </c>
      <c r="F231" s="77">
        <v>1398</v>
      </c>
      <c r="G231" s="469">
        <f>F232+F233+F234*4</f>
        <v>37062</v>
      </c>
      <c r="H231" s="469">
        <f>F232+F233+F234*4+F236</f>
        <v>39390</v>
      </c>
      <c r="I231" s="454">
        <v>16</v>
      </c>
      <c r="J231" s="264"/>
      <c r="K231" s="264"/>
      <c r="L231" s="469">
        <f>G231/I231</f>
        <v>2316.375</v>
      </c>
      <c r="M231" s="469">
        <f>H231/I231</f>
        <v>2461.875</v>
      </c>
      <c r="N231" s="77"/>
      <c r="O231" s="147"/>
      <c r="P231" s="68"/>
    </row>
    <row r="232" spans="1:16" s="69" customFormat="1" ht="12" customHeight="1">
      <c r="A232" s="520"/>
      <c r="B232" s="521"/>
      <c r="C232" s="84" t="s">
        <v>327</v>
      </c>
      <c r="D232" s="107">
        <v>15</v>
      </c>
      <c r="E232" s="143">
        <v>5418</v>
      </c>
      <c r="F232" s="66">
        <v>6502</v>
      </c>
      <c r="G232" s="470"/>
      <c r="H232" s="470"/>
      <c r="I232" s="455"/>
      <c r="J232" s="265"/>
      <c r="K232" s="265"/>
      <c r="L232" s="470"/>
      <c r="M232" s="470"/>
      <c r="N232" s="66"/>
      <c r="O232" s="120"/>
      <c r="P232" s="68"/>
    </row>
    <row r="233" spans="1:16" s="69" customFormat="1" ht="12" customHeight="1">
      <c r="A233" s="516" t="s">
        <v>1440</v>
      </c>
      <c r="B233" s="517"/>
      <c r="C233" s="88" t="s">
        <v>335</v>
      </c>
      <c r="D233" s="63">
        <v>18</v>
      </c>
      <c r="E233" s="121">
        <v>6123</v>
      </c>
      <c r="F233" s="66">
        <v>7348</v>
      </c>
      <c r="G233" s="470"/>
      <c r="H233" s="470"/>
      <c r="I233" s="455"/>
      <c r="J233" s="265"/>
      <c r="K233" s="265"/>
      <c r="L233" s="470"/>
      <c r="M233" s="470"/>
      <c r="N233" s="66"/>
      <c r="O233" s="121">
        <v>416</v>
      </c>
      <c r="P233" s="67"/>
    </row>
    <row r="234" spans="1:16" s="69" customFormat="1" ht="12" customHeight="1">
      <c r="A234" s="516" t="s">
        <v>1442</v>
      </c>
      <c r="B234" s="517"/>
      <c r="C234" s="63" t="s">
        <v>198</v>
      </c>
      <c r="D234" s="63">
        <v>4</v>
      </c>
      <c r="E234" s="121">
        <v>4836</v>
      </c>
      <c r="F234" s="66">
        <v>5803</v>
      </c>
      <c r="G234" s="470"/>
      <c r="H234" s="470"/>
      <c r="I234" s="455"/>
      <c r="J234" s="265"/>
      <c r="K234" s="265"/>
      <c r="L234" s="470"/>
      <c r="M234" s="470"/>
      <c r="N234" s="66"/>
      <c r="O234" s="149"/>
      <c r="P234" s="68"/>
    </row>
    <row r="235" spans="1:16" s="69" customFormat="1" ht="12" customHeight="1">
      <c r="A235" s="518" t="s">
        <v>1441</v>
      </c>
      <c r="B235" s="519"/>
      <c r="C235" s="75" t="s">
        <v>198</v>
      </c>
      <c r="D235" s="75">
        <v>4</v>
      </c>
      <c r="E235" s="113">
        <v>482</v>
      </c>
      <c r="F235" s="77">
        <v>578</v>
      </c>
      <c r="G235" s="470"/>
      <c r="H235" s="470"/>
      <c r="I235" s="455"/>
      <c r="J235" s="265"/>
      <c r="K235" s="265"/>
      <c r="L235" s="470"/>
      <c r="M235" s="470"/>
      <c r="N235" s="99"/>
      <c r="O235" s="228"/>
      <c r="P235" s="68"/>
    </row>
    <row r="236" spans="1:16" s="69" customFormat="1" ht="12" customHeight="1">
      <c r="A236" s="520"/>
      <c r="B236" s="521"/>
      <c r="C236" s="89" t="s">
        <v>328</v>
      </c>
      <c r="D236" s="89">
        <v>16</v>
      </c>
      <c r="E236" s="143">
        <v>1940</v>
      </c>
      <c r="F236" s="66">
        <v>2328</v>
      </c>
      <c r="G236" s="471"/>
      <c r="H236" s="471"/>
      <c r="I236" s="456"/>
      <c r="J236" s="266"/>
      <c r="K236" s="266"/>
      <c r="L236" s="471"/>
      <c r="M236" s="471"/>
      <c r="N236" s="66"/>
      <c r="O236" s="228"/>
      <c r="P236" s="68"/>
    </row>
    <row r="237" spans="1:16" ht="6" customHeight="1">
      <c r="A237" s="153"/>
      <c r="B237" s="145"/>
      <c r="C237" s="145"/>
      <c r="D237" s="144"/>
      <c r="E237" s="144"/>
      <c r="F237" s="144"/>
      <c r="G237" s="246"/>
      <c r="H237" s="246"/>
      <c r="I237" s="247"/>
      <c r="J237" s="248"/>
      <c r="K237" s="248"/>
      <c r="L237" s="248"/>
      <c r="M237" s="281"/>
      <c r="N237" s="145"/>
      <c r="O237" s="149"/>
      <c r="P237" s="68"/>
    </row>
    <row r="238" spans="1:23" s="61" customFormat="1" ht="12" customHeight="1">
      <c r="A238" s="532" t="s">
        <v>238</v>
      </c>
      <c r="B238" s="533"/>
      <c r="C238" s="533"/>
      <c r="D238" s="533"/>
      <c r="E238" s="533"/>
      <c r="F238" s="533"/>
      <c r="G238" s="533"/>
      <c r="H238" s="533"/>
      <c r="I238" s="533"/>
      <c r="J238" s="533"/>
      <c r="K238" s="533"/>
      <c r="L238" s="533"/>
      <c r="M238" s="533"/>
      <c r="N238" s="533"/>
      <c r="O238" s="534"/>
      <c r="P238" s="60"/>
      <c r="Q238" s="62"/>
      <c r="V238" s="62"/>
      <c r="W238" s="62"/>
    </row>
    <row r="239" spans="1:23" s="61" customFormat="1" ht="8.25" customHeight="1">
      <c r="A239" s="535" t="s">
        <v>239</v>
      </c>
      <c r="B239" s="536"/>
      <c r="C239" s="536"/>
      <c r="D239" s="536"/>
      <c r="E239" s="536"/>
      <c r="F239" s="536"/>
      <c r="G239" s="536"/>
      <c r="H239" s="536"/>
      <c r="I239" s="536"/>
      <c r="J239" s="536"/>
      <c r="K239" s="536"/>
      <c r="L239" s="536"/>
      <c r="M239" s="536"/>
      <c r="N239" s="536"/>
      <c r="O239" s="537"/>
      <c r="P239" s="60"/>
      <c r="Q239" s="62"/>
      <c r="V239" s="62"/>
      <c r="W239" s="62"/>
    </row>
    <row r="240" spans="1:16" s="69" customFormat="1" ht="12" customHeight="1">
      <c r="A240" s="520" t="s">
        <v>190</v>
      </c>
      <c r="B240" s="521"/>
      <c r="C240" s="51" t="s">
        <v>327</v>
      </c>
      <c r="D240" s="89">
        <v>25</v>
      </c>
      <c r="E240" s="143">
        <v>4750</v>
      </c>
      <c r="F240" s="66">
        <v>5700</v>
      </c>
      <c r="G240" s="469">
        <f>F240+F241+F242</f>
        <v>22370</v>
      </c>
      <c r="H240" s="451">
        <f>F240+F241+F242+F245</f>
        <v>30402</v>
      </c>
      <c r="I240" s="454">
        <v>20</v>
      </c>
      <c r="J240" s="243"/>
      <c r="K240" s="243"/>
      <c r="L240" s="469">
        <f>G240/I240</f>
        <v>1118.5</v>
      </c>
      <c r="M240" s="469">
        <f>H240/I240</f>
        <v>1520.1</v>
      </c>
      <c r="N240" s="267"/>
      <c r="O240" s="149"/>
      <c r="P240" s="68"/>
    </row>
    <row r="241" spans="1:16" s="69" customFormat="1" ht="12" customHeight="1">
      <c r="A241" s="516" t="s">
        <v>191</v>
      </c>
      <c r="B241" s="517"/>
      <c r="C241" s="88" t="s">
        <v>333</v>
      </c>
      <c r="D241" s="63">
        <v>20</v>
      </c>
      <c r="E241" s="121">
        <v>11891</v>
      </c>
      <c r="F241" s="66">
        <v>14269</v>
      </c>
      <c r="G241" s="550"/>
      <c r="H241" s="550"/>
      <c r="I241" s="552"/>
      <c r="J241" s="244"/>
      <c r="K241" s="244"/>
      <c r="L241" s="550"/>
      <c r="M241" s="550"/>
      <c r="N241" s="268"/>
      <c r="O241" s="149"/>
      <c r="P241" s="68"/>
    </row>
    <row r="242" spans="1:16" s="69" customFormat="1" ht="12" customHeight="1">
      <c r="A242" s="516" t="s">
        <v>1444</v>
      </c>
      <c r="B242" s="517"/>
      <c r="C242" s="516" t="s">
        <v>1445</v>
      </c>
      <c r="D242" s="517"/>
      <c r="E242" s="121">
        <v>3415</v>
      </c>
      <c r="F242" s="66">
        <v>2401</v>
      </c>
      <c r="G242" s="550"/>
      <c r="H242" s="550"/>
      <c r="I242" s="552"/>
      <c r="J242" s="244"/>
      <c r="K242" s="244"/>
      <c r="L242" s="550"/>
      <c r="M242" s="550"/>
      <c r="N242" s="145"/>
      <c r="O242" s="149"/>
      <c r="P242" s="68"/>
    </row>
    <row r="243" spans="1:16" s="69" customFormat="1" ht="12" customHeight="1">
      <c r="A243" s="516" t="s">
        <v>323</v>
      </c>
      <c r="B243" s="517"/>
      <c r="C243" s="516" t="s">
        <v>192</v>
      </c>
      <c r="D243" s="517"/>
      <c r="E243" s="121">
        <v>3415</v>
      </c>
      <c r="F243" s="66">
        <v>4098</v>
      </c>
      <c r="G243" s="550"/>
      <c r="H243" s="550"/>
      <c r="I243" s="552"/>
      <c r="J243" s="244"/>
      <c r="K243" s="244"/>
      <c r="L243" s="550"/>
      <c r="M243" s="550"/>
      <c r="N243" s="145"/>
      <c r="O243" s="149"/>
      <c r="P243" s="68"/>
    </row>
    <row r="244" spans="1:16" s="69" customFormat="1" ht="12" customHeight="1">
      <c r="A244" s="518" t="s">
        <v>324</v>
      </c>
      <c r="B244" s="519"/>
      <c r="C244" s="518" t="s">
        <v>292</v>
      </c>
      <c r="D244" s="519"/>
      <c r="E244" s="142">
        <v>1543</v>
      </c>
      <c r="F244" s="99">
        <v>1852</v>
      </c>
      <c r="G244" s="550"/>
      <c r="H244" s="550"/>
      <c r="I244" s="552"/>
      <c r="J244" s="244"/>
      <c r="K244" s="244"/>
      <c r="L244" s="550"/>
      <c r="M244" s="550"/>
      <c r="N244" s="155"/>
      <c r="O244" s="228"/>
      <c r="P244" s="68"/>
    </row>
    <row r="245" spans="1:16" s="69" customFormat="1" ht="12" customHeight="1">
      <c r="A245" s="520"/>
      <c r="B245" s="521"/>
      <c r="C245" s="520" t="s">
        <v>1445</v>
      </c>
      <c r="D245" s="521"/>
      <c r="E245" s="143">
        <v>6693</v>
      </c>
      <c r="F245" s="66">
        <v>8032</v>
      </c>
      <c r="G245" s="550"/>
      <c r="H245" s="550"/>
      <c r="I245" s="552"/>
      <c r="J245" s="244"/>
      <c r="K245" s="244"/>
      <c r="L245" s="550"/>
      <c r="M245" s="550"/>
      <c r="N245" s="155"/>
      <c r="O245" s="228"/>
      <c r="P245" s="68"/>
    </row>
    <row r="246" spans="1:16" s="69" customFormat="1" ht="12" customHeight="1">
      <c r="A246" s="494" t="s">
        <v>296</v>
      </c>
      <c r="B246" s="495"/>
      <c r="C246" s="494" t="s">
        <v>192</v>
      </c>
      <c r="D246" s="495"/>
      <c r="E246" s="72">
        <v>4416</v>
      </c>
      <c r="F246" s="92">
        <v>5299</v>
      </c>
      <c r="G246" s="551"/>
      <c r="H246" s="551"/>
      <c r="I246" s="553"/>
      <c r="J246" s="245"/>
      <c r="K246" s="245"/>
      <c r="L246" s="551"/>
      <c r="M246" s="551"/>
      <c r="N246" s="269"/>
      <c r="O246" s="59"/>
      <c r="P246" s="68"/>
    </row>
    <row r="247" spans="1:18" s="69" customFormat="1" ht="6" customHeight="1">
      <c r="A247" s="71"/>
      <c r="B247" s="109"/>
      <c r="C247" s="109"/>
      <c r="D247" s="217"/>
      <c r="E247" s="219"/>
      <c r="F247" s="219"/>
      <c r="G247" s="282"/>
      <c r="H247" s="282"/>
      <c r="I247" s="283"/>
      <c r="J247" s="284"/>
      <c r="K247" s="284"/>
      <c r="L247" s="284"/>
      <c r="M247" s="281"/>
      <c r="N247" s="67"/>
      <c r="O247" s="98"/>
      <c r="P247" s="68"/>
      <c r="R247" s="93"/>
    </row>
    <row r="248" spans="1:23" s="61" customFormat="1" ht="12" customHeight="1">
      <c r="A248" s="532" t="s">
        <v>1448</v>
      </c>
      <c r="B248" s="533"/>
      <c r="C248" s="533"/>
      <c r="D248" s="533"/>
      <c r="E248" s="533"/>
      <c r="F248" s="533"/>
      <c r="G248" s="533"/>
      <c r="H248" s="533"/>
      <c r="I248" s="533"/>
      <c r="J248" s="533"/>
      <c r="K248" s="533"/>
      <c r="L248" s="533"/>
      <c r="M248" s="533"/>
      <c r="N248" s="533"/>
      <c r="O248" s="534"/>
      <c r="P248" s="60"/>
      <c r="Q248" s="62"/>
      <c r="V248" s="62"/>
      <c r="W248" s="62"/>
    </row>
    <row r="249" spans="1:23" s="61" customFormat="1" ht="10.5" customHeight="1">
      <c r="A249" s="535" t="s">
        <v>321</v>
      </c>
      <c r="B249" s="536"/>
      <c r="C249" s="536"/>
      <c r="D249" s="536"/>
      <c r="E249" s="536"/>
      <c r="F249" s="536"/>
      <c r="G249" s="536"/>
      <c r="H249" s="536"/>
      <c r="I249" s="536"/>
      <c r="J249" s="536"/>
      <c r="K249" s="536"/>
      <c r="L249" s="536"/>
      <c r="M249" s="536"/>
      <c r="N249" s="536"/>
      <c r="O249" s="537"/>
      <c r="P249" s="60"/>
      <c r="Q249" s="62"/>
      <c r="V249" s="62"/>
      <c r="W249" s="62"/>
    </row>
    <row r="250" spans="1:16" s="69" customFormat="1" ht="12" customHeight="1">
      <c r="A250" s="447" t="s">
        <v>188</v>
      </c>
      <c r="B250" s="448"/>
      <c r="C250" s="88" t="s">
        <v>334</v>
      </c>
      <c r="D250" s="75">
        <v>5</v>
      </c>
      <c r="E250" s="142">
        <v>1498</v>
      </c>
      <c r="F250" s="77">
        <v>1798</v>
      </c>
      <c r="G250" s="469">
        <f>F250+F251</f>
        <v>4694</v>
      </c>
      <c r="H250" s="469">
        <f>F250+F252+F254+F256+F258</f>
        <v>11765</v>
      </c>
      <c r="I250" s="454">
        <v>5</v>
      </c>
      <c r="J250" s="243"/>
      <c r="K250" s="243"/>
      <c r="L250" s="469">
        <f>G250/I250</f>
        <v>938.8</v>
      </c>
      <c r="M250" s="469">
        <f>H250/I250</f>
        <v>2353</v>
      </c>
      <c r="N250" s="268"/>
      <c r="O250" s="162"/>
      <c r="P250" s="67"/>
    </row>
    <row r="251" spans="1:18" s="69" customFormat="1" ht="12" customHeight="1">
      <c r="A251" s="447" t="s">
        <v>289</v>
      </c>
      <c r="B251" s="448"/>
      <c r="C251" s="88" t="s">
        <v>328</v>
      </c>
      <c r="D251" s="75">
        <v>6</v>
      </c>
      <c r="E251" s="142">
        <v>2413</v>
      </c>
      <c r="F251" s="77">
        <v>2896</v>
      </c>
      <c r="G251" s="470"/>
      <c r="H251" s="470"/>
      <c r="I251" s="455"/>
      <c r="J251" s="244"/>
      <c r="K251" s="244"/>
      <c r="L251" s="470"/>
      <c r="M251" s="470"/>
      <c r="N251" s="268"/>
      <c r="O251" s="162"/>
      <c r="P251" s="68"/>
      <c r="Q251" s="70"/>
      <c r="R251" s="70"/>
    </row>
    <row r="252" spans="1:18" s="69" customFormat="1" ht="12" customHeight="1">
      <c r="A252" s="447" t="s">
        <v>290</v>
      </c>
      <c r="B252" s="448"/>
      <c r="C252" s="88" t="s">
        <v>328</v>
      </c>
      <c r="D252" s="75">
        <v>6</v>
      </c>
      <c r="E252" s="142">
        <v>2947</v>
      </c>
      <c r="F252" s="77">
        <v>3536</v>
      </c>
      <c r="G252" s="470"/>
      <c r="H252" s="470"/>
      <c r="I252" s="455"/>
      <c r="J252" s="244"/>
      <c r="K252" s="244"/>
      <c r="L252" s="470"/>
      <c r="M252" s="470"/>
      <c r="N252" s="268"/>
      <c r="O252" s="162"/>
      <c r="P252" s="68"/>
      <c r="Q252" s="70"/>
      <c r="R252" s="70"/>
    </row>
    <row r="253" spans="1:16" s="69" customFormat="1" ht="12" customHeight="1">
      <c r="A253" s="447" t="s">
        <v>295</v>
      </c>
      <c r="B253" s="63" t="s">
        <v>163</v>
      </c>
      <c r="C253" s="63" t="s">
        <v>162</v>
      </c>
      <c r="D253" s="63"/>
      <c r="E253" s="72">
        <v>1409</v>
      </c>
      <c r="F253" s="92">
        <v>1691</v>
      </c>
      <c r="G253" s="470"/>
      <c r="H253" s="470"/>
      <c r="I253" s="455"/>
      <c r="J253" s="244"/>
      <c r="K253" s="244"/>
      <c r="L253" s="470"/>
      <c r="M253" s="470"/>
      <c r="N253" s="227"/>
      <c r="O253" s="63"/>
      <c r="P253" s="67"/>
    </row>
    <row r="254" spans="1:16" s="69" customFormat="1" ht="12" customHeight="1">
      <c r="A254" s="496"/>
      <c r="B254" s="488" t="s">
        <v>164</v>
      </c>
      <c r="C254" s="63" t="s">
        <v>162</v>
      </c>
      <c r="D254" s="133"/>
      <c r="E254" s="72">
        <v>1862</v>
      </c>
      <c r="F254" s="92">
        <v>2234</v>
      </c>
      <c r="G254" s="470"/>
      <c r="H254" s="470"/>
      <c r="I254" s="455"/>
      <c r="J254" s="244"/>
      <c r="K254" s="244"/>
      <c r="L254" s="470"/>
      <c r="M254" s="470"/>
      <c r="N254" s="227"/>
      <c r="O254" s="63"/>
      <c r="P254" s="67"/>
    </row>
    <row r="255" spans="1:16" s="69" customFormat="1" ht="12" customHeight="1">
      <c r="A255" s="496"/>
      <c r="B255" s="488"/>
      <c r="C255" s="63" t="s">
        <v>280</v>
      </c>
      <c r="D255" s="133"/>
      <c r="E255" s="72">
        <v>6174</v>
      </c>
      <c r="F255" s="92">
        <v>7409</v>
      </c>
      <c r="G255" s="470"/>
      <c r="H255" s="470"/>
      <c r="I255" s="455"/>
      <c r="J255" s="244"/>
      <c r="K255" s="244"/>
      <c r="L255" s="470"/>
      <c r="M255" s="470"/>
      <c r="N255" s="227"/>
      <c r="O255" s="63"/>
      <c r="P255" s="67"/>
    </row>
    <row r="256" spans="1:16" s="69" customFormat="1" ht="12" customHeight="1">
      <c r="A256" s="496"/>
      <c r="B256" s="488" t="s">
        <v>318</v>
      </c>
      <c r="C256" s="63" t="s">
        <v>162</v>
      </c>
      <c r="D256" s="133"/>
      <c r="E256" s="72">
        <v>2744</v>
      </c>
      <c r="F256" s="92">
        <v>3293</v>
      </c>
      <c r="G256" s="470"/>
      <c r="H256" s="470"/>
      <c r="I256" s="455"/>
      <c r="J256" s="244"/>
      <c r="K256" s="244"/>
      <c r="L256" s="470"/>
      <c r="M256" s="470"/>
      <c r="N256" s="227"/>
      <c r="O256" s="63"/>
      <c r="P256" s="67"/>
    </row>
    <row r="257" spans="1:16" s="69" customFormat="1" ht="12" customHeight="1">
      <c r="A257" s="449"/>
      <c r="B257" s="488"/>
      <c r="C257" s="63" t="s">
        <v>280</v>
      </c>
      <c r="D257" s="133"/>
      <c r="E257" s="72">
        <v>9017</v>
      </c>
      <c r="F257" s="92">
        <v>10820</v>
      </c>
      <c r="G257" s="470"/>
      <c r="H257" s="470"/>
      <c r="I257" s="455"/>
      <c r="J257" s="245"/>
      <c r="K257" s="245"/>
      <c r="L257" s="470"/>
      <c r="M257" s="470"/>
      <c r="N257" s="227"/>
      <c r="O257" s="63"/>
      <c r="P257" s="67"/>
    </row>
    <row r="258" spans="1:16" s="69" customFormat="1" ht="12" customHeight="1">
      <c r="A258" s="447" t="s">
        <v>1446</v>
      </c>
      <c r="B258" s="448"/>
      <c r="C258" s="494" t="s">
        <v>291</v>
      </c>
      <c r="D258" s="495"/>
      <c r="E258" s="120">
        <v>753</v>
      </c>
      <c r="F258" s="92">
        <v>904</v>
      </c>
      <c r="G258" s="471"/>
      <c r="H258" s="471"/>
      <c r="I258" s="456"/>
      <c r="J258" s="245"/>
      <c r="K258" s="245"/>
      <c r="L258" s="471"/>
      <c r="M258" s="471"/>
      <c r="N258" s="229"/>
      <c r="O258" s="113"/>
      <c r="P258" s="68"/>
    </row>
    <row r="259" spans="1:16" s="69" customFormat="1" ht="6" customHeight="1">
      <c r="A259" s="557"/>
      <c r="B259" s="558"/>
      <c r="C259" s="144"/>
      <c r="D259" s="144"/>
      <c r="E259" s="144"/>
      <c r="F259" s="144"/>
      <c r="G259" s="246"/>
      <c r="H259" s="246"/>
      <c r="I259" s="247"/>
      <c r="J259" s="248"/>
      <c r="K259" s="248"/>
      <c r="L259" s="248"/>
      <c r="M259" s="281"/>
      <c r="N259" s="163"/>
      <c r="O259" s="157"/>
      <c r="P259" s="67"/>
    </row>
    <row r="260" spans="1:23" s="61" customFormat="1" ht="12" customHeight="1">
      <c r="A260" s="547" t="s">
        <v>1449</v>
      </c>
      <c r="B260" s="548"/>
      <c r="C260" s="548"/>
      <c r="D260" s="548"/>
      <c r="E260" s="548"/>
      <c r="F260" s="548"/>
      <c r="G260" s="548"/>
      <c r="H260" s="548"/>
      <c r="I260" s="548"/>
      <c r="J260" s="548"/>
      <c r="K260" s="548"/>
      <c r="L260" s="548"/>
      <c r="M260" s="548"/>
      <c r="N260" s="548"/>
      <c r="O260" s="549"/>
      <c r="P260" s="60"/>
      <c r="Q260" s="62"/>
      <c r="V260" s="62"/>
      <c r="W260" s="62"/>
    </row>
    <row r="261" spans="1:16" s="69" customFormat="1" ht="12" customHeight="1">
      <c r="A261" s="447" t="s">
        <v>188</v>
      </c>
      <c r="B261" s="448"/>
      <c r="C261" s="51" t="s">
        <v>333</v>
      </c>
      <c r="D261" s="89">
        <v>35</v>
      </c>
      <c r="E261" s="143">
        <v>5953</v>
      </c>
      <c r="F261" s="66">
        <v>7144</v>
      </c>
      <c r="G261" s="470">
        <f>F261+F262</f>
        <v>18119</v>
      </c>
      <c r="H261" s="470">
        <f>F261+F263+F266+F268+F269</f>
        <v>41780</v>
      </c>
      <c r="I261" s="455">
        <v>24</v>
      </c>
      <c r="J261" s="244"/>
      <c r="K261" s="244"/>
      <c r="L261" s="470">
        <f>G261/I261</f>
        <v>754.9583333333334</v>
      </c>
      <c r="M261" s="470">
        <f>H261/I261</f>
        <v>1740.8333333333333</v>
      </c>
      <c r="N261" s="270"/>
      <c r="O261" s="162"/>
      <c r="P261" s="67"/>
    </row>
    <row r="262" spans="1:18" s="69" customFormat="1" ht="12" customHeight="1">
      <c r="A262" s="447" t="s">
        <v>289</v>
      </c>
      <c r="B262" s="448"/>
      <c r="C262" s="51" t="s">
        <v>335</v>
      </c>
      <c r="D262" s="89">
        <v>24</v>
      </c>
      <c r="E262" s="143">
        <v>9146</v>
      </c>
      <c r="F262" s="66">
        <v>10975</v>
      </c>
      <c r="G262" s="470"/>
      <c r="H262" s="470"/>
      <c r="I262" s="455"/>
      <c r="J262" s="244"/>
      <c r="K262" s="244"/>
      <c r="L262" s="470"/>
      <c r="M262" s="470"/>
      <c r="N262" s="270"/>
      <c r="O262" s="162"/>
      <c r="P262" s="68"/>
      <c r="Q262" s="70"/>
      <c r="R262" s="70"/>
    </row>
    <row r="263" spans="1:18" s="69" customFormat="1" ht="12" customHeight="1">
      <c r="A263" s="447" t="s">
        <v>290</v>
      </c>
      <c r="B263" s="448"/>
      <c r="C263" s="51" t="s">
        <v>335</v>
      </c>
      <c r="D263" s="89">
        <v>24</v>
      </c>
      <c r="E263" s="143">
        <v>11287</v>
      </c>
      <c r="F263" s="66">
        <v>13544</v>
      </c>
      <c r="G263" s="470"/>
      <c r="H263" s="470"/>
      <c r="I263" s="455"/>
      <c r="J263" s="244"/>
      <c r="K263" s="244"/>
      <c r="L263" s="470"/>
      <c r="M263" s="470"/>
      <c r="N263" s="270"/>
      <c r="O263" s="162"/>
      <c r="P263" s="68"/>
      <c r="Q263" s="70"/>
      <c r="R263" s="70"/>
    </row>
    <row r="264" spans="1:16" s="69" customFormat="1" ht="12" customHeight="1">
      <c r="A264" s="447" t="s">
        <v>295</v>
      </c>
      <c r="B264" s="63" t="s">
        <v>163</v>
      </c>
      <c r="C264" s="63" t="s">
        <v>162</v>
      </c>
      <c r="D264" s="63"/>
      <c r="E264" s="72">
        <v>1409</v>
      </c>
      <c r="F264" s="92">
        <v>1691</v>
      </c>
      <c r="G264" s="470"/>
      <c r="H264" s="470"/>
      <c r="I264" s="455"/>
      <c r="J264" s="244"/>
      <c r="K264" s="244"/>
      <c r="L264" s="470"/>
      <c r="M264" s="470"/>
      <c r="N264" s="227"/>
      <c r="O264" s="63"/>
      <c r="P264" s="67"/>
    </row>
    <row r="265" spans="1:16" s="69" customFormat="1" ht="12" customHeight="1">
      <c r="A265" s="496"/>
      <c r="B265" s="488" t="s">
        <v>164</v>
      </c>
      <c r="C265" s="63" t="s">
        <v>162</v>
      </c>
      <c r="D265" s="133"/>
      <c r="E265" s="72">
        <v>1862</v>
      </c>
      <c r="F265" s="92">
        <v>2234</v>
      </c>
      <c r="G265" s="470"/>
      <c r="H265" s="470"/>
      <c r="I265" s="455"/>
      <c r="J265" s="244"/>
      <c r="K265" s="244"/>
      <c r="L265" s="470"/>
      <c r="M265" s="470"/>
      <c r="N265" s="227"/>
      <c r="O265" s="63"/>
      <c r="P265" s="67"/>
    </row>
    <row r="266" spans="1:16" s="69" customFormat="1" ht="12" customHeight="1">
      <c r="A266" s="496"/>
      <c r="B266" s="488"/>
      <c r="C266" s="63" t="s">
        <v>280</v>
      </c>
      <c r="D266" s="133"/>
      <c r="E266" s="72">
        <v>6174</v>
      </c>
      <c r="F266" s="92">
        <v>7409</v>
      </c>
      <c r="G266" s="470"/>
      <c r="H266" s="470"/>
      <c r="I266" s="455"/>
      <c r="J266" s="244"/>
      <c r="K266" s="244"/>
      <c r="L266" s="470"/>
      <c r="M266" s="470"/>
      <c r="N266" s="227"/>
      <c r="O266" s="63"/>
      <c r="P266" s="67"/>
    </row>
    <row r="267" spans="1:16" s="69" customFormat="1" ht="12" customHeight="1">
      <c r="A267" s="496"/>
      <c r="B267" s="488" t="s">
        <v>318</v>
      </c>
      <c r="C267" s="63" t="s">
        <v>162</v>
      </c>
      <c r="D267" s="133"/>
      <c r="E267" s="72">
        <v>2744</v>
      </c>
      <c r="F267" s="92">
        <v>3293</v>
      </c>
      <c r="G267" s="470"/>
      <c r="H267" s="470"/>
      <c r="I267" s="455"/>
      <c r="J267" s="244"/>
      <c r="K267" s="244"/>
      <c r="L267" s="470"/>
      <c r="M267" s="470"/>
      <c r="N267" s="227"/>
      <c r="O267" s="63"/>
      <c r="P267" s="67"/>
    </row>
    <row r="268" spans="1:16" s="69" customFormat="1" ht="12" customHeight="1">
      <c r="A268" s="449"/>
      <c r="B268" s="488"/>
      <c r="C268" s="63" t="s">
        <v>280</v>
      </c>
      <c r="D268" s="133"/>
      <c r="E268" s="72">
        <v>9017</v>
      </c>
      <c r="F268" s="92">
        <v>10820</v>
      </c>
      <c r="G268" s="470"/>
      <c r="H268" s="470"/>
      <c r="I268" s="455"/>
      <c r="J268" s="245"/>
      <c r="K268" s="245"/>
      <c r="L268" s="470"/>
      <c r="M268" s="470"/>
      <c r="N268" s="227"/>
      <c r="O268" s="63"/>
      <c r="P268" s="67"/>
    </row>
    <row r="269" spans="1:16" s="69" customFormat="1" ht="12" customHeight="1">
      <c r="A269" s="494" t="s">
        <v>1446</v>
      </c>
      <c r="B269" s="495"/>
      <c r="C269" s="449" t="s">
        <v>1447</v>
      </c>
      <c r="D269" s="450"/>
      <c r="E269" s="143">
        <v>2386</v>
      </c>
      <c r="F269" s="66">
        <v>2863</v>
      </c>
      <c r="G269" s="471"/>
      <c r="H269" s="471"/>
      <c r="I269" s="456"/>
      <c r="J269" s="245"/>
      <c r="K269" s="245"/>
      <c r="L269" s="471"/>
      <c r="M269" s="471"/>
      <c r="N269" s="230"/>
      <c r="O269" s="113"/>
      <c r="P269" s="68"/>
    </row>
    <row r="270" spans="1:16" s="69" customFormat="1" ht="6" customHeight="1">
      <c r="A270" s="153"/>
      <c r="B270" s="145"/>
      <c r="C270" s="145"/>
      <c r="D270" s="144"/>
      <c r="E270" s="160"/>
      <c r="F270" s="160"/>
      <c r="G270" s="246"/>
      <c r="H270" s="246"/>
      <c r="I270" s="247"/>
      <c r="J270" s="248"/>
      <c r="K270" s="248"/>
      <c r="L270" s="248"/>
      <c r="M270" s="281"/>
      <c r="N270" s="160"/>
      <c r="O270" s="157"/>
      <c r="P270" s="68"/>
    </row>
    <row r="271" spans="1:23" s="61" customFormat="1" ht="12" customHeight="1">
      <c r="A271" s="532" t="s">
        <v>242</v>
      </c>
      <c r="B271" s="533"/>
      <c r="C271" s="533"/>
      <c r="D271" s="533"/>
      <c r="E271" s="533"/>
      <c r="F271" s="533"/>
      <c r="G271" s="533"/>
      <c r="H271" s="533"/>
      <c r="I271" s="533"/>
      <c r="J271" s="533"/>
      <c r="K271" s="533"/>
      <c r="L271" s="533"/>
      <c r="M271" s="533"/>
      <c r="N271" s="533"/>
      <c r="O271" s="534"/>
      <c r="P271" s="60"/>
      <c r="Q271" s="62"/>
      <c r="V271" s="62"/>
      <c r="W271" s="62"/>
    </row>
    <row r="272" spans="1:23" s="61" customFormat="1" ht="10.5" customHeight="1">
      <c r="A272" s="535" t="s">
        <v>243</v>
      </c>
      <c r="B272" s="536"/>
      <c r="C272" s="536"/>
      <c r="D272" s="536"/>
      <c r="E272" s="536"/>
      <c r="F272" s="536"/>
      <c r="G272" s="536"/>
      <c r="H272" s="536"/>
      <c r="I272" s="536"/>
      <c r="J272" s="536"/>
      <c r="K272" s="536"/>
      <c r="L272" s="536"/>
      <c r="M272" s="536"/>
      <c r="N272" s="536"/>
      <c r="O272" s="537"/>
      <c r="P272" s="60"/>
      <c r="Q272" s="62"/>
      <c r="V272" s="62"/>
      <c r="W272" s="62"/>
    </row>
    <row r="273" spans="1:16" s="69" customFormat="1" ht="22.5" customHeight="1">
      <c r="A273" s="494" t="s">
        <v>194</v>
      </c>
      <c r="B273" s="495"/>
      <c r="C273" s="63" t="s">
        <v>328</v>
      </c>
      <c r="D273" s="63">
        <v>10</v>
      </c>
      <c r="E273" s="72">
        <v>4686</v>
      </c>
      <c r="F273" s="92">
        <v>5623</v>
      </c>
      <c r="G273" s="271"/>
      <c r="H273" s="271"/>
      <c r="I273" s="272"/>
      <c r="J273" s="273"/>
      <c r="K273" s="273"/>
      <c r="L273" s="273"/>
      <c r="M273" s="274"/>
      <c r="N273" s="63"/>
      <c r="O273" s="63"/>
      <c r="P273" s="68"/>
    </row>
    <row r="274" spans="1:16" s="69" customFormat="1" ht="6" customHeight="1">
      <c r="A274" s="84"/>
      <c r="B274" s="67"/>
      <c r="C274" s="67"/>
      <c r="D274" s="67"/>
      <c r="E274" s="67"/>
      <c r="F274" s="67"/>
      <c r="G274" s="246"/>
      <c r="H274" s="246"/>
      <c r="I274" s="247"/>
      <c r="J274" s="248"/>
      <c r="K274" s="248"/>
      <c r="L274" s="248"/>
      <c r="M274" s="281"/>
      <c r="N274" s="67"/>
      <c r="O274" s="98"/>
      <c r="P274" s="68"/>
    </row>
    <row r="275" spans="1:23" s="61" customFormat="1" ht="12" customHeight="1">
      <c r="A275" s="532" t="s">
        <v>244</v>
      </c>
      <c r="B275" s="533"/>
      <c r="C275" s="533"/>
      <c r="D275" s="533"/>
      <c r="E275" s="533"/>
      <c r="F275" s="533"/>
      <c r="G275" s="533"/>
      <c r="H275" s="533"/>
      <c r="I275" s="533"/>
      <c r="J275" s="533"/>
      <c r="K275" s="533"/>
      <c r="L275" s="533"/>
      <c r="M275" s="533"/>
      <c r="N275" s="533"/>
      <c r="O275" s="534"/>
      <c r="P275" s="60"/>
      <c r="Q275" s="62"/>
      <c r="V275" s="62"/>
      <c r="W275" s="62"/>
    </row>
    <row r="276" spans="1:23" s="61" customFormat="1" ht="10.5" customHeight="1">
      <c r="A276" s="554" t="s">
        <v>1450</v>
      </c>
      <c r="B276" s="555"/>
      <c r="C276" s="555"/>
      <c r="D276" s="555"/>
      <c r="E276" s="555"/>
      <c r="F276" s="555"/>
      <c r="G276" s="555"/>
      <c r="H276" s="555"/>
      <c r="I276" s="555"/>
      <c r="J276" s="555"/>
      <c r="K276" s="555"/>
      <c r="L276" s="555"/>
      <c r="M276" s="555"/>
      <c r="N276" s="555"/>
      <c r="O276" s="556"/>
      <c r="P276" s="60"/>
      <c r="Q276" s="62"/>
      <c r="V276" s="62"/>
      <c r="W276" s="62"/>
    </row>
    <row r="277" spans="1:16" s="69" customFormat="1" ht="12" customHeight="1">
      <c r="A277" s="488" t="s">
        <v>1451</v>
      </c>
      <c r="B277" s="488"/>
      <c r="C277" s="63" t="s">
        <v>328</v>
      </c>
      <c r="D277" s="63">
        <v>15</v>
      </c>
      <c r="E277" s="72">
        <v>3608</v>
      </c>
      <c r="F277" s="92">
        <v>4330</v>
      </c>
      <c r="G277" s="271"/>
      <c r="H277" s="271"/>
      <c r="I277" s="272"/>
      <c r="J277" s="273"/>
      <c r="K277" s="273"/>
      <c r="L277" s="273"/>
      <c r="M277" s="274"/>
      <c r="N277" s="63"/>
      <c r="O277" s="63"/>
      <c r="P277" s="68"/>
    </row>
    <row r="278" spans="1:16" s="69" customFormat="1" ht="4.5" customHeight="1">
      <c r="A278" s="84"/>
      <c r="B278" s="67"/>
      <c r="C278" s="67"/>
      <c r="D278" s="67"/>
      <c r="E278" s="67"/>
      <c r="F278" s="67"/>
      <c r="G278" s="246"/>
      <c r="H278" s="246"/>
      <c r="I278" s="247"/>
      <c r="J278" s="248"/>
      <c r="K278" s="248"/>
      <c r="L278" s="248"/>
      <c r="M278" s="249"/>
      <c r="N278" s="67"/>
      <c r="O278" s="98"/>
      <c r="P278" s="68"/>
    </row>
    <row r="279" spans="1:15" s="69" customFormat="1" ht="10.5" customHeight="1">
      <c r="A279" s="60"/>
      <c r="B279" s="60"/>
      <c r="C279" s="60"/>
      <c r="D279" s="127"/>
      <c r="E279" s="128"/>
      <c r="F279" s="128"/>
      <c r="G279" s="128"/>
      <c r="H279" s="128"/>
      <c r="I279" s="129"/>
      <c r="J279" s="1"/>
      <c r="K279" s="1"/>
      <c r="L279" s="1"/>
      <c r="M279" s="232"/>
      <c r="N279" s="1"/>
      <c r="O279" s="1"/>
    </row>
    <row r="280" spans="1:15" s="69" customFormat="1" ht="15.75" customHeight="1">
      <c r="A280" s="60"/>
      <c r="B280" s="60"/>
      <c r="C280" s="60"/>
      <c r="D280" s="130"/>
      <c r="E280" s="128"/>
      <c r="F280" s="128"/>
      <c r="G280" s="128"/>
      <c r="H280" s="128"/>
      <c r="I280" s="129"/>
      <c r="J280" s="1"/>
      <c r="K280" s="1"/>
      <c r="L280" s="1"/>
      <c r="M280" s="232"/>
      <c r="N280" s="1"/>
      <c r="O280" s="1"/>
    </row>
  </sheetData>
  <sheetProtection/>
  <mergeCells count="325">
    <mergeCell ref="A94:O94"/>
    <mergeCell ref="A95:O95"/>
    <mergeCell ref="A96:B97"/>
    <mergeCell ref="A98:B98"/>
    <mergeCell ref="H59:H67"/>
    <mergeCell ref="I59:I67"/>
    <mergeCell ref="L59:L67"/>
    <mergeCell ref="M59:M67"/>
    <mergeCell ref="A61:B62"/>
    <mergeCell ref="A63:A67"/>
    <mergeCell ref="A45:O45"/>
    <mergeCell ref="B33:B34"/>
    <mergeCell ref="B35:B36"/>
    <mergeCell ref="A46:B47"/>
    <mergeCell ref="A48:B49"/>
    <mergeCell ref="A50:B51"/>
    <mergeCell ref="G46:G56"/>
    <mergeCell ref="H46:H56"/>
    <mergeCell ref="I46:I56"/>
    <mergeCell ref="A52:A56"/>
    <mergeCell ref="A1:M1"/>
    <mergeCell ref="A2:M2"/>
    <mergeCell ref="A3:M3"/>
    <mergeCell ref="C6:G6"/>
    <mergeCell ref="G24:G36"/>
    <mergeCell ref="A44:O44"/>
    <mergeCell ref="A40:B41"/>
    <mergeCell ref="A42:M42"/>
    <mergeCell ref="H24:H36"/>
    <mergeCell ref="I24:I36"/>
    <mergeCell ref="N3:O3"/>
    <mergeCell ref="A7:O7"/>
    <mergeCell ref="F5:O5"/>
    <mergeCell ref="A5:C5"/>
    <mergeCell ref="F4:O4"/>
    <mergeCell ref="A26:B27"/>
    <mergeCell ref="L24:L36"/>
    <mergeCell ref="C28:D28"/>
    <mergeCell ref="C29:D29"/>
    <mergeCell ref="C31:D31"/>
    <mergeCell ref="A39:O39"/>
    <mergeCell ref="A23:O23"/>
    <mergeCell ref="A24:B25"/>
    <mergeCell ref="C16:D16"/>
    <mergeCell ref="A17:A21"/>
    <mergeCell ref="A32:A36"/>
    <mergeCell ref="B18:B19"/>
    <mergeCell ref="A30:B31"/>
    <mergeCell ref="M24:M36"/>
    <mergeCell ref="A15:B16"/>
    <mergeCell ref="A11:B12"/>
    <mergeCell ref="A13:B14"/>
    <mergeCell ref="A8:B8"/>
    <mergeCell ref="A4:B4"/>
    <mergeCell ref="B20:B21"/>
    <mergeCell ref="A38:O38"/>
    <mergeCell ref="A9:O9"/>
    <mergeCell ref="A10:O10"/>
    <mergeCell ref="C15:D15"/>
    <mergeCell ref="A28:B29"/>
    <mergeCell ref="G11:G21"/>
    <mergeCell ref="C30:D30"/>
    <mergeCell ref="A69:O69"/>
    <mergeCell ref="A70:B71"/>
    <mergeCell ref="A72:B73"/>
    <mergeCell ref="M46:M56"/>
    <mergeCell ref="A58:O58"/>
    <mergeCell ref="A59:B60"/>
    <mergeCell ref="G59:G67"/>
    <mergeCell ref="L46:L56"/>
    <mergeCell ref="B53:B54"/>
    <mergeCell ref="B55:B56"/>
    <mergeCell ref="A74:B75"/>
    <mergeCell ref="A76:A80"/>
    <mergeCell ref="B77:B78"/>
    <mergeCell ref="B64:B65"/>
    <mergeCell ref="M70:M80"/>
    <mergeCell ref="B79:B80"/>
    <mergeCell ref="A82:O82"/>
    <mergeCell ref="G70:G80"/>
    <mergeCell ref="H70:H80"/>
    <mergeCell ref="I70:I80"/>
    <mergeCell ref="L70:L80"/>
    <mergeCell ref="A83:O83"/>
    <mergeCell ref="A84:B85"/>
    <mergeCell ref="A86:B87"/>
    <mergeCell ref="A88:A92"/>
    <mergeCell ref="B89:B90"/>
    <mergeCell ref="B91:B92"/>
    <mergeCell ref="I84:I92"/>
    <mergeCell ref="G84:G92"/>
    <mergeCell ref="H84:H92"/>
    <mergeCell ref="L84:L92"/>
    <mergeCell ref="A99:B99"/>
    <mergeCell ref="C99:D99"/>
    <mergeCell ref="L96:L100"/>
    <mergeCell ref="M96:M100"/>
    <mergeCell ref="A100:B100"/>
    <mergeCell ref="C100:D100"/>
    <mergeCell ref="G96:G100"/>
    <mergeCell ref="H96:H100"/>
    <mergeCell ref="I96:I100"/>
    <mergeCell ref="A102:O102"/>
    <mergeCell ref="A103:O103"/>
    <mergeCell ref="A104:B105"/>
    <mergeCell ref="C104:C105"/>
    <mergeCell ref="D104:D105"/>
    <mergeCell ref="F104:F105"/>
    <mergeCell ref="G104:G108"/>
    <mergeCell ref="H104:H108"/>
    <mergeCell ref="A106:B106"/>
    <mergeCell ref="A108:B108"/>
    <mergeCell ref="I104:I108"/>
    <mergeCell ref="L104:L108"/>
    <mergeCell ref="M104:M108"/>
    <mergeCell ref="A107:B107"/>
    <mergeCell ref="G112:G121"/>
    <mergeCell ref="H112:H121"/>
    <mergeCell ref="I112:I121"/>
    <mergeCell ref="L112:L121"/>
    <mergeCell ref="M112:M121"/>
    <mergeCell ref="A109:D109"/>
    <mergeCell ref="A110:O110"/>
    <mergeCell ref="A111:O111"/>
    <mergeCell ref="A112:B113"/>
    <mergeCell ref="A123:O123"/>
    <mergeCell ref="A124:O124"/>
    <mergeCell ref="A114:B115"/>
    <mergeCell ref="A116:A120"/>
    <mergeCell ref="B117:B118"/>
    <mergeCell ref="B119:B120"/>
    <mergeCell ref="A122:O122"/>
    <mergeCell ref="A121:B121"/>
    <mergeCell ref="M125:M129"/>
    <mergeCell ref="A161:B162"/>
    <mergeCell ref="A144:O144"/>
    <mergeCell ref="A145:B145"/>
    <mergeCell ref="A147:B147"/>
    <mergeCell ref="A146:B146"/>
    <mergeCell ref="I125:I129"/>
    <mergeCell ref="A125:B126"/>
    <mergeCell ref="A128:B128"/>
    <mergeCell ref="A129:B129"/>
    <mergeCell ref="C129:D129"/>
    <mergeCell ref="A127:B127"/>
    <mergeCell ref="A166:O166"/>
    <mergeCell ref="A154:B154"/>
    <mergeCell ref="A131:O131"/>
    <mergeCell ref="A132:O132"/>
    <mergeCell ref="A133:B133"/>
    <mergeCell ref="M84:M92"/>
    <mergeCell ref="G125:G129"/>
    <mergeCell ref="B137:B138"/>
    <mergeCell ref="B139:B140"/>
    <mergeCell ref="H133:H141"/>
    <mergeCell ref="A155:O155"/>
    <mergeCell ref="A156:O156"/>
    <mergeCell ref="A157:B158"/>
    <mergeCell ref="L11:L21"/>
    <mergeCell ref="M11:M21"/>
    <mergeCell ref="B66:B67"/>
    <mergeCell ref="I133:I141"/>
    <mergeCell ref="H11:H21"/>
    <mergeCell ref="I11:I21"/>
    <mergeCell ref="H125:H129"/>
    <mergeCell ref="A159:B160"/>
    <mergeCell ref="H180:H190"/>
    <mergeCell ref="I180:I190"/>
    <mergeCell ref="M157:M164"/>
    <mergeCell ref="H157:H164"/>
    <mergeCell ref="C202:D205"/>
    <mergeCell ref="A182:B183"/>
    <mergeCell ref="A184:A188"/>
    <mergeCell ref="B185:B186"/>
    <mergeCell ref="B187:B188"/>
    <mergeCell ref="M192:M206"/>
    <mergeCell ref="G192:G206"/>
    <mergeCell ref="A189:B189"/>
    <mergeCell ref="C189:D189"/>
    <mergeCell ref="A180:B181"/>
    <mergeCell ref="A167:O167"/>
    <mergeCell ref="A168:O168"/>
    <mergeCell ref="L261:L269"/>
    <mergeCell ref="C269:D269"/>
    <mergeCell ref="A252:B252"/>
    <mergeCell ref="H192:H206"/>
    <mergeCell ref="I192:I206"/>
    <mergeCell ref="A191:O191"/>
    <mergeCell ref="A192:B193"/>
    <mergeCell ref="A194:B195"/>
    <mergeCell ref="A196:A200"/>
    <mergeCell ref="L192:L206"/>
    <mergeCell ref="A210:B210"/>
    <mergeCell ref="H250:H258"/>
    <mergeCell ref="A261:B261"/>
    <mergeCell ref="A262:B262"/>
    <mergeCell ref="A253:A257"/>
    <mergeCell ref="B254:B255"/>
    <mergeCell ref="A260:O260"/>
    <mergeCell ref="G261:G269"/>
    <mergeCell ref="H261:H269"/>
    <mergeCell ref="I261:I269"/>
    <mergeCell ref="A234:B234"/>
    <mergeCell ref="A235:B236"/>
    <mergeCell ref="A208:O208"/>
    <mergeCell ref="A263:B263"/>
    <mergeCell ref="A264:A268"/>
    <mergeCell ref="B256:B257"/>
    <mergeCell ref="A259:B259"/>
    <mergeCell ref="A212:A216"/>
    <mergeCell ref="B267:B268"/>
    <mergeCell ref="A211:B211"/>
    <mergeCell ref="B265:B266"/>
    <mergeCell ref="A238:O238"/>
    <mergeCell ref="A239:O239"/>
    <mergeCell ref="A240:B240"/>
    <mergeCell ref="A241:B241"/>
    <mergeCell ref="I250:I258"/>
    <mergeCell ref="L250:L258"/>
    <mergeCell ref="A251:B251"/>
    <mergeCell ref="A249:O249"/>
    <mergeCell ref="A248:O248"/>
    <mergeCell ref="M261:M269"/>
    <mergeCell ref="A277:B277"/>
    <mergeCell ref="A275:O275"/>
    <mergeCell ref="A276:O276"/>
    <mergeCell ref="A258:B258"/>
    <mergeCell ref="C258:D258"/>
    <mergeCell ref="G250:G258"/>
    <mergeCell ref="A272:O272"/>
    <mergeCell ref="A273:B273"/>
    <mergeCell ref="M250:M258"/>
    <mergeCell ref="A244:B245"/>
    <mergeCell ref="C244:D244"/>
    <mergeCell ref="H220:H227"/>
    <mergeCell ref="A271:O271"/>
    <mergeCell ref="C246:D246"/>
    <mergeCell ref="A269:B269"/>
    <mergeCell ref="A243:B243"/>
    <mergeCell ref="C243:D243"/>
    <mergeCell ref="A246:B246"/>
    <mergeCell ref="A250:B250"/>
    <mergeCell ref="G240:G246"/>
    <mergeCell ref="H240:H246"/>
    <mergeCell ref="I240:I246"/>
    <mergeCell ref="L240:L246"/>
    <mergeCell ref="M240:M246"/>
    <mergeCell ref="C242:D242"/>
    <mergeCell ref="C245:D245"/>
    <mergeCell ref="I220:I227"/>
    <mergeCell ref="L220:L227"/>
    <mergeCell ref="G231:G236"/>
    <mergeCell ref="H231:H236"/>
    <mergeCell ref="I231:I236"/>
    <mergeCell ref="L231:L236"/>
    <mergeCell ref="G220:G227"/>
    <mergeCell ref="A242:B242"/>
    <mergeCell ref="A231:B232"/>
    <mergeCell ref="A233:B233"/>
    <mergeCell ref="A141:B141"/>
    <mergeCell ref="G133:G141"/>
    <mergeCell ref="A164:B164"/>
    <mergeCell ref="A165:B165"/>
    <mergeCell ref="G157:G164"/>
    <mergeCell ref="A219:O219"/>
    <mergeCell ref="A221:B221"/>
    <mergeCell ref="A222:A226"/>
    <mergeCell ref="L133:L141"/>
    <mergeCell ref="M133:M141"/>
    <mergeCell ref="M145:M153"/>
    <mergeCell ref="B149:B150"/>
    <mergeCell ref="B151:B152"/>
    <mergeCell ref="A153:B153"/>
    <mergeCell ref="G145:G153"/>
    <mergeCell ref="A220:B220"/>
    <mergeCell ref="H145:H153"/>
    <mergeCell ref="I145:I153"/>
    <mergeCell ref="L145:L153"/>
    <mergeCell ref="C128:D128"/>
    <mergeCell ref="A134:B134"/>
    <mergeCell ref="A135:B135"/>
    <mergeCell ref="A136:A140"/>
    <mergeCell ref="A148:A152"/>
    <mergeCell ref="L125:L129"/>
    <mergeCell ref="A142:B142"/>
    <mergeCell ref="I157:I164"/>
    <mergeCell ref="L157:L164"/>
    <mergeCell ref="H169:H178"/>
    <mergeCell ref="M231:M236"/>
    <mergeCell ref="A229:O229"/>
    <mergeCell ref="A230:O230"/>
    <mergeCell ref="B223:B224"/>
    <mergeCell ref="A173:A177"/>
    <mergeCell ref="B174:B175"/>
    <mergeCell ref="B176:B177"/>
    <mergeCell ref="B225:B226"/>
    <mergeCell ref="A227:B227"/>
    <mergeCell ref="M210:M217"/>
    <mergeCell ref="M169:M178"/>
    <mergeCell ref="L180:L190"/>
    <mergeCell ref="A179:O179"/>
    <mergeCell ref="M180:M190"/>
    <mergeCell ref="I169:I178"/>
    <mergeCell ref="A169:B170"/>
    <mergeCell ref="M220:M227"/>
    <mergeCell ref="L169:L178"/>
    <mergeCell ref="G169:G178"/>
    <mergeCell ref="A171:B172"/>
    <mergeCell ref="H210:H217"/>
    <mergeCell ref="I210:I217"/>
    <mergeCell ref="L210:L217"/>
    <mergeCell ref="A178:B178"/>
    <mergeCell ref="B197:B198"/>
    <mergeCell ref="B199:B200"/>
    <mergeCell ref="A209:O209"/>
    <mergeCell ref="A217:B217"/>
    <mergeCell ref="A190:B190"/>
    <mergeCell ref="G180:G190"/>
    <mergeCell ref="G210:G217"/>
    <mergeCell ref="B213:B214"/>
    <mergeCell ref="B215:B216"/>
    <mergeCell ref="A206:B206"/>
    <mergeCell ref="A201:B201"/>
    <mergeCell ref="C201:D201"/>
    <mergeCell ref="A202:A205"/>
  </mergeCells>
  <printOptions horizontalCentered="1"/>
  <pageMargins left="0.4724409448818898" right="0.3937007874015748" top="0.1968503937007874" bottom="0.1968503937007874" header="0.11811023622047245" footer="0.11811023622047245"/>
  <pageSetup horizontalDpi="600" verticalDpi="600" orientation="portrait" paperSize="9" r:id="rId4"/>
  <rowBreaks count="4" manualBreakCount="4">
    <brk id="68" max="14" man="1"/>
    <brk id="130" max="14" man="1"/>
    <brk id="190" max="14" man="1"/>
    <brk id="247" max="14" man="1"/>
  </rowBreaks>
  <legacyDrawing r:id="rId3"/>
  <oleObjects>
    <oleObject progId="Paint.Picture" shapeId="896946" r:id="rId1"/>
    <oleObject progId="Paint.Picture" shapeId="9062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D37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59.75390625" style="172" customWidth="1"/>
    <col min="2" max="2" width="28.75390625" style="171" customWidth="1"/>
    <col min="3" max="3" width="0" style="172" hidden="1" customWidth="1"/>
    <col min="4" max="4" width="11.875" style="172" customWidth="1"/>
    <col min="5" max="16384" width="9.125" style="172" customWidth="1"/>
  </cols>
  <sheetData>
    <row r="1" ht="12.75">
      <c r="A1" s="174" t="s">
        <v>611</v>
      </c>
    </row>
    <row r="2" spans="1:2" ht="12">
      <c r="A2" s="178" t="s">
        <v>612</v>
      </c>
      <c r="B2" s="48"/>
    </row>
    <row r="3" ht="15" customHeight="1">
      <c r="A3" s="177">
        <v>41442</v>
      </c>
    </row>
    <row r="4" spans="1:2" ht="23.25" customHeight="1">
      <c r="A4" s="175" t="s">
        <v>340</v>
      </c>
      <c r="B4" s="176" t="s">
        <v>121</v>
      </c>
    </row>
    <row r="5" ht="5.25" customHeight="1">
      <c r="A5" s="171"/>
    </row>
    <row r="6" spans="1:2" ht="18" customHeight="1">
      <c r="A6" s="180" t="s">
        <v>31</v>
      </c>
      <c r="B6" s="184" t="s">
        <v>144</v>
      </c>
    </row>
    <row r="7" spans="1:2" ht="15.75" customHeight="1">
      <c r="A7" s="285" t="s">
        <v>344</v>
      </c>
      <c r="B7" s="286"/>
    </row>
    <row r="8" spans="1:2" ht="10.5" customHeight="1">
      <c r="A8" s="168" t="s">
        <v>345</v>
      </c>
      <c r="B8" s="185">
        <v>3486</v>
      </c>
    </row>
    <row r="9" spans="1:2" ht="10.5" customHeight="1">
      <c r="A9" s="168" t="s">
        <v>346</v>
      </c>
      <c r="B9" s="185">
        <v>8199</v>
      </c>
    </row>
    <row r="10" spans="1:2" ht="10.5" customHeight="1">
      <c r="A10" s="168" t="s">
        <v>347</v>
      </c>
      <c r="B10" s="185">
        <v>5252</v>
      </c>
    </row>
    <row r="11" spans="1:2" ht="10.5" customHeight="1">
      <c r="A11" s="168" t="s">
        <v>348</v>
      </c>
      <c r="B11" s="185">
        <v>12670</v>
      </c>
    </row>
    <row r="12" spans="1:2" ht="10.5" customHeight="1">
      <c r="A12" s="168" t="s">
        <v>349</v>
      </c>
      <c r="B12" s="185">
        <v>5252</v>
      </c>
    </row>
    <row r="13" spans="1:2" ht="10.5" customHeight="1">
      <c r="A13" s="168" t="s">
        <v>350</v>
      </c>
      <c r="B13" s="185">
        <v>12670</v>
      </c>
    </row>
    <row r="14" spans="1:2" ht="10.5" customHeight="1">
      <c r="A14" s="168" t="s">
        <v>351</v>
      </c>
      <c r="B14" s="185">
        <v>6049</v>
      </c>
    </row>
    <row r="15" spans="1:2" ht="10.5" customHeight="1">
      <c r="A15" s="168" t="s">
        <v>352</v>
      </c>
      <c r="B15" s="185">
        <v>14511</v>
      </c>
    </row>
    <row r="16" spans="1:2" ht="10.5" customHeight="1">
      <c r="A16" s="168" t="s">
        <v>353</v>
      </c>
      <c r="B16" s="185">
        <v>4008</v>
      </c>
    </row>
    <row r="17" spans="1:2" ht="10.5" customHeight="1">
      <c r="A17" s="168" t="s">
        <v>354</v>
      </c>
      <c r="B17" s="185">
        <v>9552</v>
      </c>
    </row>
    <row r="18" spans="1:2" ht="10.5" customHeight="1">
      <c r="A18" s="168" t="s">
        <v>355</v>
      </c>
      <c r="B18" s="185">
        <v>3486</v>
      </c>
    </row>
    <row r="19" spans="1:2" ht="10.5" customHeight="1">
      <c r="A19" s="168" t="s">
        <v>356</v>
      </c>
      <c r="B19" s="185">
        <v>8199</v>
      </c>
    </row>
    <row r="20" spans="1:2" ht="15.75" customHeight="1">
      <c r="A20" s="287" t="s">
        <v>357</v>
      </c>
      <c r="B20" s="288"/>
    </row>
    <row r="21" spans="1:2" ht="10.5" customHeight="1">
      <c r="A21" s="168" t="s">
        <v>358</v>
      </c>
      <c r="B21" s="185"/>
    </row>
    <row r="22" spans="1:2" ht="10.5" customHeight="1">
      <c r="A22" s="168" t="s">
        <v>359</v>
      </c>
      <c r="B22" s="185">
        <v>5661</v>
      </c>
    </row>
    <row r="23" spans="1:2" ht="10.5" customHeight="1">
      <c r="A23" s="168" t="s">
        <v>360</v>
      </c>
      <c r="B23" s="185">
        <v>26932</v>
      </c>
    </row>
    <row r="24" spans="1:2" s="173" customFormat="1" ht="15.75" customHeight="1">
      <c r="A24" s="287" t="s">
        <v>361</v>
      </c>
      <c r="B24" s="288"/>
    </row>
    <row r="25" spans="1:2" ht="10.5" customHeight="1">
      <c r="A25" s="168" t="s">
        <v>362</v>
      </c>
      <c r="B25" s="185">
        <v>2351</v>
      </c>
    </row>
    <row r="26" spans="1:2" ht="10.5" customHeight="1">
      <c r="A26" s="168" t="s">
        <v>363</v>
      </c>
      <c r="B26" s="185">
        <v>7648</v>
      </c>
    </row>
    <row r="27" spans="1:2" ht="15.75" customHeight="1">
      <c r="A27" s="287" t="s">
        <v>364</v>
      </c>
      <c r="B27" s="288"/>
    </row>
    <row r="28" spans="1:2" ht="10.5" customHeight="1">
      <c r="A28" s="168" t="s">
        <v>365</v>
      </c>
      <c r="B28" s="185">
        <v>1084</v>
      </c>
    </row>
    <row r="29" spans="1:2" ht="10.5" customHeight="1">
      <c r="A29" s="168" t="s">
        <v>366</v>
      </c>
      <c r="B29" s="185">
        <v>1875</v>
      </c>
    </row>
    <row r="30" spans="1:2" ht="10.5" customHeight="1">
      <c r="A30" s="168" t="s">
        <v>367</v>
      </c>
      <c r="B30" s="185">
        <v>7035</v>
      </c>
    </row>
    <row r="31" spans="1:2" ht="15.75" customHeight="1">
      <c r="A31" s="287" t="s">
        <v>368</v>
      </c>
      <c r="B31" s="288"/>
    </row>
    <row r="32" spans="1:2" ht="10.5" customHeight="1">
      <c r="A32" s="181" t="s">
        <v>369</v>
      </c>
      <c r="B32" s="185">
        <v>344</v>
      </c>
    </row>
    <row r="33" spans="1:2" ht="15.75" customHeight="1">
      <c r="A33" s="289" t="s">
        <v>370</v>
      </c>
      <c r="B33" s="290"/>
    </row>
    <row r="34" spans="1:2" ht="10.5" customHeight="1">
      <c r="A34" s="167" t="s">
        <v>371</v>
      </c>
      <c r="B34" s="185"/>
    </row>
    <row r="35" spans="1:2" ht="10.5" customHeight="1">
      <c r="A35" s="168" t="s">
        <v>372</v>
      </c>
      <c r="B35" s="185">
        <v>3342</v>
      </c>
    </row>
    <row r="36" spans="1:2" ht="10.5" customHeight="1">
      <c r="A36" s="181" t="s">
        <v>373</v>
      </c>
      <c r="B36" s="185">
        <v>11259</v>
      </c>
    </row>
    <row r="37" spans="1:2" ht="15.75" customHeight="1">
      <c r="A37" s="291" t="s">
        <v>374</v>
      </c>
      <c r="B37" s="288"/>
    </row>
    <row r="38" spans="1:2" ht="10.5" customHeight="1">
      <c r="A38" s="168" t="s">
        <v>375</v>
      </c>
      <c r="B38" s="185">
        <v>2723</v>
      </c>
    </row>
    <row r="39" spans="1:2" ht="10.5" customHeight="1">
      <c r="A39" s="168" t="s">
        <v>376</v>
      </c>
      <c r="B39" s="185">
        <v>12865</v>
      </c>
    </row>
    <row r="40" spans="1:2" ht="10.5" customHeight="1">
      <c r="A40" s="168" t="s">
        <v>377</v>
      </c>
      <c r="B40" s="185">
        <v>49615</v>
      </c>
    </row>
    <row r="41" spans="1:2" ht="10.5" customHeight="1">
      <c r="A41" s="168" t="s">
        <v>378</v>
      </c>
      <c r="B41" s="185">
        <v>2723</v>
      </c>
    </row>
    <row r="42" spans="1:2" ht="10.5" customHeight="1">
      <c r="A42" s="168" t="s">
        <v>379</v>
      </c>
      <c r="B42" s="185">
        <v>12865</v>
      </c>
    </row>
    <row r="43" spans="1:2" ht="10.5" customHeight="1">
      <c r="A43" s="168" t="s">
        <v>380</v>
      </c>
      <c r="B43" s="185">
        <v>49615</v>
      </c>
    </row>
    <row r="44" spans="1:2" ht="10.5" customHeight="1">
      <c r="A44" s="168" t="s">
        <v>381</v>
      </c>
      <c r="B44" s="185">
        <v>2723</v>
      </c>
    </row>
    <row r="45" spans="1:2" ht="10.5" customHeight="1">
      <c r="A45" s="168" t="s">
        <v>382</v>
      </c>
      <c r="B45" s="185">
        <v>12865</v>
      </c>
    </row>
    <row r="46" spans="1:2" ht="10.5" customHeight="1">
      <c r="A46" s="168" t="s">
        <v>383</v>
      </c>
      <c r="B46" s="185">
        <v>49615</v>
      </c>
    </row>
    <row r="47" spans="1:2" ht="10.5" customHeight="1">
      <c r="A47" s="168" t="s">
        <v>384</v>
      </c>
      <c r="B47" s="185">
        <v>3537</v>
      </c>
    </row>
    <row r="48" spans="1:2" ht="10.5" customHeight="1">
      <c r="A48" s="168" t="s">
        <v>385</v>
      </c>
      <c r="B48" s="185">
        <v>16684</v>
      </c>
    </row>
    <row r="49" spans="1:2" ht="10.5" customHeight="1">
      <c r="A49" s="168" t="s">
        <v>386</v>
      </c>
      <c r="B49" s="185">
        <v>64459</v>
      </c>
    </row>
    <row r="50" spans="1:2" ht="10.5" customHeight="1">
      <c r="A50" s="168" t="s">
        <v>387</v>
      </c>
      <c r="B50" s="185">
        <v>3537</v>
      </c>
    </row>
    <row r="51" spans="1:2" ht="10.5" customHeight="1">
      <c r="A51" s="168" t="s">
        <v>388</v>
      </c>
      <c r="B51" s="185">
        <v>16684</v>
      </c>
    </row>
    <row r="52" spans="1:2" ht="10.5" customHeight="1">
      <c r="A52" s="168" t="s">
        <v>389</v>
      </c>
      <c r="B52" s="185">
        <v>64459</v>
      </c>
    </row>
    <row r="53" spans="1:2" ht="10.5" customHeight="1">
      <c r="A53" s="168" t="s">
        <v>390</v>
      </c>
      <c r="B53" s="185">
        <v>3537</v>
      </c>
    </row>
    <row r="54" spans="1:2" ht="10.5" customHeight="1">
      <c r="A54" s="168" t="s">
        <v>391</v>
      </c>
      <c r="B54" s="185">
        <v>16684</v>
      </c>
    </row>
    <row r="55" spans="1:2" ht="10.5" customHeight="1">
      <c r="A55" s="168" t="s">
        <v>392</v>
      </c>
      <c r="B55" s="185">
        <v>64459</v>
      </c>
    </row>
    <row r="56" spans="1:2" ht="10.5" customHeight="1">
      <c r="A56" s="168" t="s">
        <v>393</v>
      </c>
      <c r="B56" s="185">
        <v>2947</v>
      </c>
    </row>
    <row r="57" spans="1:2" ht="10.5" customHeight="1">
      <c r="A57" s="168" t="s">
        <v>394</v>
      </c>
      <c r="B57" s="185">
        <v>14046</v>
      </c>
    </row>
    <row r="58" spans="1:2" ht="10.5" customHeight="1">
      <c r="A58" s="168" t="s">
        <v>395</v>
      </c>
      <c r="B58" s="185">
        <v>54362</v>
      </c>
    </row>
    <row r="59" spans="1:2" ht="15.75" customHeight="1">
      <c r="A59" s="287" t="s">
        <v>396</v>
      </c>
      <c r="B59" s="288"/>
    </row>
    <row r="60" spans="1:2" ht="10.5" customHeight="1">
      <c r="A60" s="168" t="s">
        <v>397</v>
      </c>
      <c r="B60" s="185">
        <v>797</v>
      </c>
    </row>
    <row r="61" spans="1:2" ht="10.5" customHeight="1">
      <c r="A61" s="168" t="s">
        <v>398</v>
      </c>
      <c r="B61" s="185">
        <v>3549</v>
      </c>
    </row>
    <row r="62" spans="1:2" ht="10.5" customHeight="1">
      <c r="A62" s="168" t="s">
        <v>399</v>
      </c>
      <c r="B62" s="185">
        <v>12659</v>
      </c>
    </row>
    <row r="63" spans="1:2" ht="10.5" customHeight="1">
      <c r="A63" s="168" t="s">
        <v>400</v>
      </c>
      <c r="B63" s="185">
        <v>831</v>
      </c>
    </row>
    <row r="64" spans="1:2" ht="10.5" customHeight="1">
      <c r="A64" s="168" t="s">
        <v>401</v>
      </c>
      <c r="B64" s="185">
        <v>3784</v>
      </c>
    </row>
    <row r="65" spans="1:2" ht="10.5" customHeight="1">
      <c r="A65" s="168" t="s">
        <v>402</v>
      </c>
      <c r="B65" s="185">
        <v>13960</v>
      </c>
    </row>
    <row r="66" spans="1:2" ht="10.5" customHeight="1">
      <c r="A66" s="168" t="s">
        <v>1527</v>
      </c>
      <c r="B66" s="185">
        <v>831</v>
      </c>
    </row>
    <row r="67" spans="1:2" ht="10.5" customHeight="1">
      <c r="A67" s="168" t="s">
        <v>1528</v>
      </c>
      <c r="B67" s="185">
        <v>3784</v>
      </c>
    </row>
    <row r="68" spans="1:2" ht="10.5" customHeight="1">
      <c r="A68" s="168" t="s">
        <v>1529</v>
      </c>
      <c r="B68" s="185">
        <v>13960</v>
      </c>
    </row>
    <row r="69" spans="1:2" ht="10.5" customHeight="1">
      <c r="A69" s="168" t="s">
        <v>403</v>
      </c>
      <c r="B69" s="185">
        <v>831</v>
      </c>
    </row>
    <row r="70" spans="1:2" ht="10.5" customHeight="1">
      <c r="A70" s="168" t="s">
        <v>404</v>
      </c>
      <c r="B70" s="185">
        <v>3784</v>
      </c>
    </row>
    <row r="71" spans="1:2" ht="10.5" customHeight="1">
      <c r="A71" s="168" t="s">
        <v>405</v>
      </c>
      <c r="B71" s="185">
        <v>13960</v>
      </c>
    </row>
    <row r="72" spans="1:2" ht="10.5" customHeight="1">
      <c r="A72" s="168" t="s">
        <v>1530</v>
      </c>
      <c r="B72" s="185">
        <v>831</v>
      </c>
    </row>
    <row r="73" spans="1:2" ht="10.5" customHeight="1">
      <c r="A73" s="168" t="s">
        <v>1531</v>
      </c>
      <c r="B73" s="185">
        <v>3784</v>
      </c>
    </row>
    <row r="74" spans="1:2" ht="10.5" customHeight="1">
      <c r="A74" s="168" t="s">
        <v>1532</v>
      </c>
      <c r="B74" s="185">
        <v>13960</v>
      </c>
    </row>
    <row r="75" spans="1:2" ht="10.5" customHeight="1">
      <c r="A75" s="168" t="s">
        <v>1533</v>
      </c>
      <c r="B75" s="185">
        <v>831</v>
      </c>
    </row>
    <row r="76" spans="1:2" ht="10.5" customHeight="1">
      <c r="A76" s="168" t="s">
        <v>1534</v>
      </c>
      <c r="B76" s="185">
        <v>3784</v>
      </c>
    </row>
    <row r="77" spans="1:2" ht="10.5" customHeight="1">
      <c r="A77" s="168" t="s">
        <v>1535</v>
      </c>
      <c r="B77" s="185">
        <v>13960</v>
      </c>
    </row>
    <row r="78" spans="1:2" ht="10.5" customHeight="1">
      <c r="A78" s="168" t="s">
        <v>406</v>
      </c>
      <c r="B78" s="185">
        <v>831</v>
      </c>
    </row>
    <row r="79" spans="1:2" ht="10.5" customHeight="1">
      <c r="A79" s="168" t="s">
        <v>407</v>
      </c>
      <c r="B79" s="185">
        <v>3784</v>
      </c>
    </row>
    <row r="80" spans="1:2" ht="10.5" customHeight="1">
      <c r="A80" s="168" t="s">
        <v>408</v>
      </c>
      <c r="B80" s="185">
        <v>13960</v>
      </c>
    </row>
    <row r="81" spans="1:2" ht="10.5" customHeight="1">
      <c r="A81" s="168" t="s">
        <v>1536</v>
      </c>
      <c r="B81" s="185">
        <v>831</v>
      </c>
    </row>
    <row r="82" spans="1:2" ht="10.5" customHeight="1">
      <c r="A82" s="168" t="s">
        <v>1537</v>
      </c>
      <c r="B82" s="185">
        <v>3784</v>
      </c>
    </row>
    <row r="83" spans="1:2" ht="10.5" customHeight="1">
      <c r="A83" s="168" t="s">
        <v>1538</v>
      </c>
      <c r="B83" s="185">
        <v>13960</v>
      </c>
    </row>
    <row r="84" spans="1:2" ht="10.5" customHeight="1">
      <c r="A84" s="168" t="s">
        <v>1539</v>
      </c>
      <c r="B84" s="185">
        <v>831</v>
      </c>
    </row>
    <row r="85" spans="1:2" ht="10.5" customHeight="1">
      <c r="A85" s="168" t="s">
        <v>1540</v>
      </c>
      <c r="B85" s="185">
        <v>3784</v>
      </c>
    </row>
    <row r="86" spans="1:2" ht="10.5" customHeight="1">
      <c r="A86" s="168" t="s">
        <v>1541</v>
      </c>
      <c r="B86" s="185">
        <v>13960</v>
      </c>
    </row>
    <row r="87" spans="1:2" ht="10.5" customHeight="1">
      <c r="A87" s="168" t="s">
        <v>1542</v>
      </c>
      <c r="B87" s="185">
        <v>831</v>
      </c>
    </row>
    <row r="88" spans="1:2" ht="10.5" customHeight="1">
      <c r="A88" s="168" t="s">
        <v>1543</v>
      </c>
      <c r="B88" s="185">
        <v>3784</v>
      </c>
    </row>
    <row r="89" spans="1:2" ht="10.5" customHeight="1">
      <c r="A89" s="168" t="s">
        <v>1544</v>
      </c>
      <c r="B89" s="185">
        <v>13960</v>
      </c>
    </row>
    <row r="90" spans="1:2" ht="10.5" customHeight="1">
      <c r="A90" s="168" t="s">
        <v>1545</v>
      </c>
      <c r="B90" s="185">
        <v>831</v>
      </c>
    </row>
    <row r="91" spans="1:2" ht="10.5" customHeight="1">
      <c r="A91" s="168" t="s">
        <v>1546</v>
      </c>
      <c r="B91" s="185">
        <v>3784</v>
      </c>
    </row>
    <row r="92" spans="1:2" ht="10.5" customHeight="1">
      <c r="A92" s="168" t="s">
        <v>1547</v>
      </c>
      <c r="B92" s="185">
        <v>13960</v>
      </c>
    </row>
    <row r="93" spans="1:2" ht="10.5" customHeight="1">
      <c r="A93" s="168" t="s">
        <v>1548</v>
      </c>
      <c r="B93" s="185">
        <v>831</v>
      </c>
    </row>
    <row r="94" spans="1:2" ht="10.5" customHeight="1">
      <c r="A94" s="168" t="s">
        <v>1549</v>
      </c>
      <c r="B94" s="185">
        <v>3784</v>
      </c>
    </row>
    <row r="95" spans="1:2" ht="10.5" customHeight="1">
      <c r="A95" s="168" t="s">
        <v>1550</v>
      </c>
      <c r="B95" s="185">
        <v>13960</v>
      </c>
    </row>
    <row r="96" spans="1:2" ht="10.5" customHeight="1">
      <c r="A96" s="168" t="s">
        <v>1553</v>
      </c>
      <c r="B96" s="185">
        <v>831</v>
      </c>
    </row>
    <row r="97" spans="1:2" ht="10.5" customHeight="1">
      <c r="A97" s="168" t="s">
        <v>1552</v>
      </c>
      <c r="B97" s="185">
        <v>3784</v>
      </c>
    </row>
    <row r="98" spans="1:2" ht="10.5" customHeight="1">
      <c r="A98" s="168" t="s">
        <v>1551</v>
      </c>
      <c r="B98" s="185">
        <v>13960</v>
      </c>
    </row>
    <row r="99" spans="1:2" ht="10.5" customHeight="1">
      <c r="A99" s="168" t="s">
        <v>1554</v>
      </c>
      <c r="B99" s="185">
        <v>831</v>
      </c>
    </row>
    <row r="100" spans="1:2" ht="10.5" customHeight="1">
      <c r="A100" s="168" t="s">
        <v>1555</v>
      </c>
      <c r="B100" s="185">
        <v>3784</v>
      </c>
    </row>
    <row r="101" spans="1:2" ht="10.5" customHeight="1">
      <c r="A101" s="168" t="s">
        <v>1556</v>
      </c>
      <c r="B101" s="185">
        <v>13960</v>
      </c>
    </row>
    <row r="102" spans="1:2" ht="10.5" customHeight="1">
      <c r="A102" s="168" t="s">
        <v>1557</v>
      </c>
      <c r="B102" s="185">
        <v>831</v>
      </c>
    </row>
    <row r="103" spans="1:2" ht="10.5" customHeight="1">
      <c r="A103" s="168" t="s">
        <v>1558</v>
      </c>
      <c r="B103" s="185">
        <v>3784</v>
      </c>
    </row>
    <row r="104" spans="1:2" ht="10.5" customHeight="1">
      <c r="A104" s="168" t="s">
        <v>1559</v>
      </c>
      <c r="B104" s="185">
        <v>13960</v>
      </c>
    </row>
    <row r="105" spans="1:2" ht="10.5" customHeight="1">
      <c r="A105" s="168" t="s">
        <v>1560</v>
      </c>
      <c r="B105" s="185">
        <v>831</v>
      </c>
    </row>
    <row r="106" spans="1:2" ht="10.5" customHeight="1">
      <c r="A106" s="168" t="s">
        <v>1561</v>
      </c>
      <c r="B106" s="185">
        <v>3784</v>
      </c>
    </row>
    <row r="107" spans="1:2" ht="10.5" customHeight="1">
      <c r="A107" s="168" t="s">
        <v>1562</v>
      </c>
      <c r="B107" s="185">
        <v>13960</v>
      </c>
    </row>
    <row r="108" spans="1:2" ht="10.5" customHeight="1">
      <c r="A108" s="168" t="s">
        <v>409</v>
      </c>
      <c r="B108" s="185">
        <v>998</v>
      </c>
    </row>
    <row r="109" spans="1:2" ht="10.5" customHeight="1">
      <c r="A109" s="168" t="s">
        <v>410</v>
      </c>
      <c r="B109" s="185">
        <v>4552</v>
      </c>
    </row>
    <row r="110" spans="1:2" ht="10.5" customHeight="1">
      <c r="A110" s="168" t="s">
        <v>411</v>
      </c>
      <c r="B110" s="185">
        <v>16821</v>
      </c>
    </row>
    <row r="111" spans="1:2" ht="10.5" customHeight="1">
      <c r="A111" s="168" t="s">
        <v>412</v>
      </c>
      <c r="B111" s="185">
        <v>998</v>
      </c>
    </row>
    <row r="112" spans="1:2" ht="10.5" customHeight="1">
      <c r="A112" s="168" t="s">
        <v>413</v>
      </c>
      <c r="B112" s="185">
        <v>4552</v>
      </c>
    </row>
    <row r="113" spans="1:2" ht="10.5" customHeight="1">
      <c r="A113" s="168" t="s">
        <v>414</v>
      </c>
      <c r="B113" s="185">
        <v>16821</v>
      </c>
    </row>
    <row r="114" spans="1:2" ht="10.5" customHeight="1">
      <c r="A114" s="168" t="s">
        <v>415</v>
      </c>
      <c r="B114" s="185">
        <v>998</v>
      </c>
    </row>
    <row r="115" spans="1:2" ht="10.5" customHeight="1">
      <c r="A115" s="168" t="s">
        <v>416</v>
      </c>
      <c r="B115" s="185">
        <v>4552</v>
      </c>
    </row>
    <row r="116" spans="1:2" ht="10.5" customHeight="1">
      <c r="A116" s="168" t="s">
        <v>417</v>
      </c>
      <c r="B116" s="185">
        <v>16821</v>
      </c>
    </row>
    <row r="117" spans="1:2" ht="10.5" customHeight="1">
      <c r="A117" s="168" t="s">
        <v>1563</v>
      </c>
      <c r="B117" s="185">
        <v>998</v>
      </c>
    </row>
    <row r="118" spans="1:2" ht="10.5" customHeight="1">
      <c r="A118" s="168" t="s">
        <v>1564</v>
      </c>
      <c r="B118" s="185">
        <v>4552</v>
      </c>
    </row>
    <row r="119" spans="1:2" ht="10.5" customHeight="1">
      <c r="A119" s="168" t="s">
        <v>1565</v>
      </c>
      <c r="B119" s="185">
        <v>16821</v>
      </c>
    </row>
    <row r="120" spans="1:2" ht="10.5" customHeight="1">
      <c r="A120" s="168" t="s">
        <v>418</v>
      </c>
      <c r="B120" s="185">
        <v>1227</v>
      </c>
    </row>
    <row r="121" spans="1:2" ht="10.5" customHeight="1">
      <c r="A121" s="168" t="s">
        <v>419</v>
      </c>
      <c r="B121" s="185">
        <v>5601</v>
      </c>
    </row>
    <row r="122" spans="1:2" ht="10.5" customHeight="1">
      <c r="A122" s="168" t="s">
        <v>420</v>
      </c>
      <c r="B122" s="185">
        <v>20691</v>
      </c>
    </row>
    <row r="123" spans="1:2" ht="10.5" customHeight="1">
      <c r="A123" s="168" t="s">
        <v>421</v>
      </c>
      <c r="B123" s="185">
        <v>1227</v>
      </c>
    </row>
    <row r="124" spans="1:2" ht="10.5" customHeight="1">
      <c r="A124" s="168" t="s">
        <v>422</v>
      </c>
      <c r="B124" s="185">
        <v>5601</v>
      </c>
    </row>
    <row r="125" spans="1:2" ht="10.5" customHeight="1">
      <c r="A125" s="168" t="s">
        <v>423</v>
      </c>
      <c r="B125" s="185">
        <v>20691</v>
      </c>
    </row>
    <row r="126" spans="1:2" ht="10.5" customHeight="1">
      <c r="A126" s="168" t="s">
        <v>424</v>
      </c>
      <c r="B126" s="185">
        <v>1227</v>
      </c>
    </row>
    <row r="127" spans="1:2" ht="10.5" customHeight="1">
      <c r="A127" s="168" t="s">
        <v>425</v>
      </c>
      <c r="B127" s="185">
        <v>5601</v>
      </c>
    </row>
    <row r="128" spans="1:2" ht="10.5" customHeight="1">
      <c r="A128" s="168" t="s">
        <v>426</v>
      </c>
      <c r="B128" s="185">
        <v>20691</v>
      </c>
    </row>
    <row r="129" spans="1:2" ht="10.5" customHeight="1">
      <c r="A129" s="168" t="s">
        <v>427</v>
      </c>
      <c r="B129" s="185">
        <v>1227</v>
      </c>
    </row>
    <row r="130" spans="1:2" ht="10.5" customHeight="1">
      <c r="A130" s="168" t="s">
        <v>428</v>
      </c>
      <c r="B130" s="185">
        <v>5601</v>
      </c>
    </row>
    <row r="131" spans="1:2" ht="10.5" customHeight="1">
      <c r="A131" s="168" t="s">
        <v>429</v>
      </c>
      <c r="B131" s="185">
        <v>20691</v>
      </c>
    </row>
    <row r="132" spans="1:2" ht="10.5" customHeight="1">
      <c r="A132" s="168" t="s">
        <v>430</v>
      </c>
      <c r="B132" s="185">
        <v>1227</v>
      </c>
    </row>
    <row r="133" spans="1:2" ht="10.5" customHeight="1">
      <c r="A133" s="168" t="s">
        <v>431</v>
      </c>
      <c r="B133" s="185">
        <v>5601</v>
      </c>
    </row>
    <row r="134" spans="1:2" ht="10.5" customHeight="1">
      <c r="A134" s="168" t="s">
        <v>432</v>
      </c>
      <c r="B134" s="185">
        <v>20691</v>
      </c>
    </row>
    <row r="135" spans="1:2" ht="10.5" customHeight="1">
      <c r="A135" s="168" t="s">
        <v>433</v>
      </c>
      <c r="B135" s="185">
        <v>1227</v>
      </c>
    </row>
    <row r="136" spans="1:2" ht="10.5" customHeight="1">
      <c r="A136" s="168" t="s">
        <v>434</v>
      </c>
      <c r="B136" s="185">
        <v>5601</v>
      </c>
    </row>
    <row r="137" spans="1:2" ht="10.5" customHeight="1">
      <c r="A137" s="168" t="s">
        <v>435</v>
      </c>
      <c r="B137" s="185">
        <v>20691</v>
      </c>
    </row>
    <row r="138" spans="1:2" ht="10.5" customHeight="1">
      <c r="A138" s="168" t="s">
        <v>436</v>
      </c>
      <c r="B138" s="185">
        <v>1892</v>
      </c>
    </row>
    <row r="139" spans="1:2" ht="10.5" customHeight="1">
      <c r="A139" s="168" t="s">
        <v>437</v>
      </c>
      <c r="B139" s="185">
        <v>8657</v>
      </c>
    </row>
    <row r="140" spans="1:2" ht="10.5" customHeight="1">
      <c r="A140" s="168" t="s">
        <v>438</v>
      </c>
      <c r="B140" s="185">
        <v>32003</v>
      </c>
    </row>
    <row r="141" spans="1:2" ht="10.5" customHeight="1">
      <c r="A141" s="168" t="s">
        <v>439</v>
      </c>
      <c r="B141" s="185">
        <v>2293</v>
      </c>
    </row>
    <row r="142" spans="1:2" ht="10.5" customHeight="1">
      <c r="A142" s="168" t="s">
        <v>440</v>
      </c>
      <c r="B142" s="185">
        <v>10492</v>
      </c>
    </row>
    <row r="143" spans="1:2" ht="10.5" customHeight="1">
      <c r="A143" s="168" t="s">
        <v>441</v>
      </c>
      <c r="B143" s="185">
        <v>38820</v>
      </c>
    </row>
    <row r="144" spans="1:2" ht="10.5" customHeight="1">
      <c r="A144" s="168" t="s">
        <v>442</v>
      </c>
      <c r="B144" s="185">
        <v>1301</v>
      </c>
    </row>
    <row r="145" spans="1:2" ht="10.5" customHeight="1">
      <c r="A145" s="168" t="s">
        <v>443</v>
      </c>
      <c r="B145" s="185">
        <v>5951</v>
      </c>
    </row>
    <row r="146" spans="1:2" ht="10.5" customHeight="1">
      <c r="A146" s="168" t="s">
        <v>444</v>
      </c>
      <c r="B146" s="185">
        <v>21975</v>
      </c>
    </row>
    <row r="147" spans="1:2" ht="10.5" customHeight="1">
      <c r="A147" s="168" t="s">
        <v>445</v>
      </c>
      <c r="B147" s="185">
        <v>1301</v>
      </c>
    </row>
    <row r="148" spans="1:2" ht="10.5" customHeight="1">
      <c r="A148" s="168" t="s">
        <v>446</v>
      </c>
      <c r="B148" s="185">
        <v>5951</v>
      </c>
    </row>
    <row r="149" spans="1:2" ht="10.5" customHeight="1">
      <c r="A149" s="168" t="s">
        <v>447</v>
      </c>
      <c r="B149" s="185">
        <v>21975</v>
      </c>
    </row>
    <row r="150" spans="1:2" ht="10.5" customHeight="1">
      <c r="A150" s="168" t="s">
        <v>448</v>
      </c>
      <c r="B150" s="185">
        <v>1301</v>
      </c>
    </row>
    <row r="151" spans="1:2" ht="10.5" customHeight="1">
      <c r="A151" s="168" t="s">
        <v>449</v>
      </c>
      <c r="B151" s="185">
        <v>5951</v>
      </c>
    </row>
    <row r="152" spans="1:2" ht="10.5" customHeight="1">
      <c r="A152" s="168" t="s">
        <v>450</v>
      </c>
      <c r="B152" s="185">
        <v>21975</v>
      </c>
    </row>
    <row r="153" spans="1:2" ht="10.5" customHeight="1">
      <c r="A153" s="168" t="s">
        <v>451</v>
      </c>
      <c r="B153" s="185">
        <v>1301</v>
      </c>
    </row>
    <row r="154" spans="1:2" ht="10.5" customHeight="1">
      <c r="A154" s="168" t="s">
        <v>452</v>
      </c>
      <c r="B154" s="185">
        <v>5951</v>
      </c>
    </row>
    <row r="155" spans="1:2" ht="10.5" customHeight="1">
      <c r="A155" s="168" t="s">
        <v>453</v>
      </c>
      <c r="B155" s="185">
        <v>21975</v>
      </c>
    </row>
    <row r="156" spans="1:2" ht="10.5" customHeight="1">
      <c r="A156" s="168" t="s">
        <v>454</v>
      </c>
      <c r="B156" s="185">
        <v>1451</v>
      </c>
    </row>
    <row r="157" spans="1:2" ht="10.5" customHeight="1">
      <c r="A157" s="168" t="s">
        <v>455</v>
      </c>
      <c r="B157" s="185">
        <v>6651</v>
      </c>
    </row>
    <row r="158" spans="1:2" ht="10.5" customHeight="1">
      <c r="A158" s="168" t="s">
        <v>456</v>
      </c>
      <c r="B158" s="185">
        <v>24573</v>
      </c>
    </row>
    <row r="159" spans="1:2" ht="10.5" customHeight="1">
      <c r="A159" s="168" t="s">
        <v>457</v>
      </c>
      <c r="B159" s="185">
        <v>1451</v>
      </c>
    </row>
    <row r="160" spans="1:2" ht="10.5" customHeight="1">
      <c r="A160" s="168" t="s">
        <v>458</v>
      </c>
      <c r="B160" s="185">
        <v>6651</v>
      </c>
    </row>
    <row r="161" spans="1:2" ht="10.5" customHeight="1">
      <c r="A161" s="168" t="s">
        <v>459</v>
      </c>
      <c r="B161" s="185">
        <v>24573</v>
      </c>
    </row>
    <row r="162" spans="1:2" ht="10.5" customHeight="1">
      <c r="A162" s="168" t="s">
        <v>460</v>
      </c>
      <c r="B162" s="185">
        <v>1451</v>
      </c>
    </row>
    <row r="163" spans="1:2" ht="10.5" customHeight="1">
      <c r="A163" s="168" t="s">
        <v>461</v>
      </c>
      <c r="B163" s="185">
        <v>6651</v>
      </c>
    </row>
    <row r="164" spans="1:2" ht="10.5" customHeight="1">
      <c r="A164" s="168" t="s">
        <v>462</v>
      </c>
      <c r="B164" s="185">
        <v>24573</v>
      </c>
    </row>
    <row r="165" spans="1:2" ht="10.5" customHeight="1">
      <c r="A165" s="168" t="s">
        <v>1566</v>
      </c>
      <c r="B165" s="185">
        <v>889</v>
      </c>
    </row>
    <row r="166" spans="1:2" ht="10.5" customHeight="1">
      <c r="A166" s="168" t="s">
        <v>1567</v>
      </c>
      <c r="B166" s="185">
        <v>4065</v>
      </c>
    </row>
    <row r="167" spans="1:2" ht="10.5" customHeight="1">
      <c r="A167" s="168" t="s">
        <v>1568</v>
      </c>
      <c r="B167" s="185">
        <v>15004</v>
      </c>
    </row>
    <row r="168" spans="1:2" ht="10.5" customHeight="1">
      <c r="A168" s="168" t="s">
        <v>1569</v>
      </c>
      <c r="B168" s="185">
        <v>889</v>
      </c>
    </row>
    <row r="169" spans="1:2" ht="10.5" customHeight="1">
      <c r="A169" s="168" t="s">
        <v>1570</v>
      </c>
      <c r="B169" s="185">
        <v>4065</v>
      </c>
    </row>
    <row r="170" spans="1:2" ht="10.5" customHeight="1">
      <c r="A170" s="168" t="s">
        <v>1571</v>
      </c>
      <c r="B170" s="185">
        <v>15004</v>
      </c>
    </row>
    <row r="171" spans="1:2" ht="10.5" customHeight="1">
      <c r="A171" s="168" t="s">
        <v>1572</v>
      </c>
      <c r="B171" s="185">
        <v>889</v>
      </c>
    </row>
    <row r="172" spans="1:2" ht="10.5" customHeight="1">
      <c r="A172" s="168" t="s">
        <v>1573</v>
      </c>
      <c r="B172" s="185">
        <v>4065</v>
      </c>
    </row>
    <row r="173" spans="1:2" ht="10.5" customHeight="1">
      <c r="A173" s="168" t="s">
        <v>1574</v>
      </c>
      <c r="B173" s="185">
        <v>15004</v>
      </c>
    </row>
    <row r="174" spans="1:2" ht="10.5" customHeight="1">
      <c r="A174" s="168" t="s">
        <v>1575</v>
      </c>
      <c r="B174" s="185">
        <v>889</v>
      </c>
    </row>
    <row r="175" spans="1:2" ht="10.5" customHeight="1">
      <c r="A175" s="168" t="s">
        <v>1576</v>
      </c>
      <c r="B175" s="185">
        <v>4065</v>
      </c>
    </row>
    <row r="176" spans="1:2" ht="10.5" customHeight="1">
      <c r="A176" s="168" t="s">
        <v>1577</v>
      </c>
      <c r="B176" s="185">
        <v>15004</v>
      </c>
    </row>
    <row r="177" spans="1:2" ht="10.5" customHeight="1">
      <c r="A177" s="168" t="s">
        <v>1578</v>
      </c>
      <c r="B177" s="185">
        <v>889</v>
      </c>
    </row>
    <row r="178" spans="1:2" ht="10.5" customHeight="1">
      <c r="A178" s="168" t="s">
        <v>1579</v>
      </c>
      <c r="B178" s="185">
        <v>4065</v>
      </c>
    </row>
    <row r="179" spans="1:2" ht="10.5" customHeight="1">
      <c r="A179" s="168" t="s">
        <v>1580</v>
      </c>
      <c r="B179" s="185">
        <v>15004</v>
      </c>
    </row>
    <row r="180" spans="1:2" ht="10.5" customHeight="1">
      <c r="A180" s="168" t="s">
        <v>463</v>
      </c>
      <c r="B180" s="185">
        <v>1835</v>
      </c>
    </row>
    <row r="181" spans="1:2" ht="10.5" customHeight="1">
      <c r="A181" s="168" t="s">
        <v>464</v>
      </c>
      <c r="B181" s="185">
        <v>8399</v>
      </c>
    </row>
    <row r="182" spans="1:2" ht="10.5" customHeight="1">
      <c r="A182" s="168" t="s">
        <v>465</v>
      </c>
      <c r="B182" s="185">
        <v>31017</v>
      </c>
    </row>
    <row r="183" spans="1:2" ht="10.5" customHeight="1">
      <c r="A183" s="168" t="s">
        <v>466</v>
      </c>
      <c r="B183" s="185">
        <v>1835</v>
      </c>
    </row>
    <row r="184" spans="1:2" ht="10.5" customHeight="1">
      <c r="A184" s="168" t="s">
        <v>467</v>
      </c>
      <c r="B184" s="185">
        <v>8399</v>
      </c>
    </row>
    <row r="185" spans="1:2" ht="10.5" customHeight="1">
      <c r="A185" s="168" t="s">
        <v>468</v>
      </c>
      <c r="B185" s="185">
        <v>31017</v>
      </c>
    </row>
    <row r="186" spans="1:2" ht="10.5" customHeight="1">
      <c r="A186" s="168" t="s">
        <v>469</v>
      </c>
      <c r="B186" s="185">
        <v>1835</v>
      </c>
    </row>
    <row r="187" spans="1:2" ht="10.5" customHeight="1">
      <c r="A187" s="168" t="s">
        <v>470</v>
      </c>
      <c r="B187" s="185">
        <v>8399</v>
      </c>
    </row>
    <row r="188" spans="1:2" ht="10.5" customHeight="1">
      <c r="A188" s="168" t="s">
        <v>471</v>
      </c>
      <c r="B188" s="185">
        <v>31017</v>
      </c>
    </row>
    <row r="189" spans="1:2" ht="10.5" customHeight="1">
      <c r="A189" s="168" t="s">
        <v>472</v>
      </c>
      <c r="B189" s="185">
        <v>1181</v>
      </c>
    </row>
    <row r="190" spans="1:2" ht="10.5" customHeight="1">
      <c r="A190" s="168" t="s">
        <v>473</v>
      </c>
      <c r="B190" s="185">
        <v>5401</v>
      </c>
    </row>
    <row r="191" spans="1:2" ht="10.5" customHeight="1">
      <c r="A191" s="168" t="s">
        <v>474</v>
      </c>
      <c r="B191" s="185">
        <v>19969</v>
      </c>
    </row>
    <row r="192" spans="1:2" ht="10.5" customHeight="1">
      <c r="A192" s="168" t="s">
        <v>475</v>
      </c>
      <c r="B192" s="185">
        <v>2890</v>
      </c>
    </row>
    <row r="193" spans="1:2" ht="10.5" customHeight="1">
      <c r="A193" s="168" t="s">
        <v>476</v>
      </c>
      <c r="B193" s="185">
        <v>13238</v>
      </c>
    </row>
    <row r="194" spans="1:2" ht="10.5" customHeight="1">
      <c r="A194" s="168" t="s">
        <v>477</v>
      </c>
      <c r="B194" s="185">
        <v>48956</v>
      </c>
    </row>
    <row r="195" spans="1:2" ht="10.5" customHeight="1">
      <c r="A195" s="168" t="s">
        <v>478</v>
      </c>
      <c r="B195" s="185">
        <v>763</v>
      </c>
    </row>
    <row r="196" spans="1:2" ht="10.5" customHeight="1">
      <c r="A196" s="168" t="s">
        <v>479</v>
      </c>
      <c r="B196" s="185">
        <v>3371</v>
      </c>
    </row>
    <row r="197" spans="1:2" ht="10.5" customHeight="1">
      <c r="A197" s="168" t="s">
        <v>480</v>
      </c>
      <c r="B197" s="185">
        <v>11931</v>
      </c>
    </row>
    <row r="198" spans="1:2" ht="15.75" customHeight="1">
      <c r="A198" s="287" t="s">
        <v>481</v>
      </c>
      <c r="B198" s="288"/>
    </row>
    <row r="199" spans="1:2" ht="10.5" customHeight="1">
      <c r="A199" s="168" t="s">
        <v>482</v>
      </c>
      <c r="B199" s="185">
        <v>3549</v>
      </c>
    </row>
    <row r="200" spans="1:2" ht="10.5" customHeight="1">
      <c r="A200" s="168" t="s">
        <v>483</v>
      </c>
      <c r="B200" s="185">
        <v>16621</v>
      </c>
    </row>
    <row r="201" spans="1:2" ht="10.5" customHeight="1">
      <c r="A201" s="168" t="s">
        <v>484</v>
      </c>
      <c r="B201" s="185">
        <v>3411</v>
      </c>
    </row>
    <row r="202" spans="1:2" ht="10.5" customHeight="1">
      <c r="A202" s="168" t="s">
        <v>485</v>
      </c>
      <c r="B202" s="185">
        <v>15904</v>
      </c>
    </row>
    <row r="203" spans="1:2" ht="10.5" customHeight="1">
      <c r="A203" s="168" t="s">
        <v>486</v>
      </c>
      <c r="B203" s="185">
        <v>3383</v>
      </c>
    </row>
    <row r="204" spans="1:2" ht="10.5" customHeight="1">
      <c r="A204" s="168" t="s">
        <v>487</v>
      </c>
      <c r="B204" s="185">
        <v>15726</v>
      </c>
    </row>
    <row r="205" spans="1:2" ht="10.5" customHeight="1">
      <c r="A205" s="182" t="s">
        <v>488</v>
      </c>
      <c r="B205" s="185">
        <v>3325</v>
      </c>
    </row>
    <row r="206" spans="1:2" ht="10.5" customHeight="1">
      <c r="A206" s="182" t="s">
        <v>489</v>
      </c>
      <c r="B206" s="185">
        <v>15594</v>
      </c>
    </row>
    <row r="207" spans="1:2" ht="15.75" customHeight="1">
      <c r="A207" s="291" t="s">
        <v>490</v>
      </c>
      <c r="B207" s="288"/>
    </row>
    <row r="208" spans="1:2" ht="10.5" customHeight="1">
      <c r="A208" s="168" t="s">
        <v>491</v>
      </c>
      <c r="B208" s="185">
        <v>1206</v>
      </c>
    </row>
    <row r="209" spans="1:2" ht="10.5" customHeight="1">
      <c r="A209" s="168" t="s">
        <v>492</v>
      </c>
      <c r="B209" s="185">
        <v>2936</v>
      </c>
    </row>
    <row r="210" spans="1:2" ht="10.5" customHeight="1">
      <c r="A210" s="168" t="s">
        <v>493</v>
      </c>
      <c r="B210" s="185">
        <v>1115</v>
      </c>
    </row>
    <row r="211" spans="1:2" ht="10.5" customHeight="1">
      <c r="A211" s="168" t="s">
        <v>494</v>
      </c>
      <c r="B211" s="185">
        <v>2631</v>
      </c>
    </row>
    <row r="212" spans="1:2" ht="15.75" customHeight="1">
      <c r="A212" s="287" t="s">
        <v>495</v>
      </c>
      <c r="B212" s="288"/>
    </row>
    <row r="213" spans="1:2" ht="10.5" customHeight="1">
      <c r="A213" s="168" t="s">
        <v>496</v>
      </c>
      <c r="B213" s="185">
        <v>2528</v>
      </c>
    </row>
    <row r="214" spans="1:2" ht="10.5" customHeight="1">
      <c r="A214" s="168" t="s">
        <v>497</v>
      </c>
      <c r="B214" s="185">
        <v>12217</v>
      </c>
    </row>
    <row r="215" spans="1:2" ht="10.5" customHeight="1">
      <c r="A215" s="168" t="s">
        <v>498</v>
      </c>
      <c r="B215" s="185">
        <v>2431</v>
      </c>
    </row>
    <row r="216" spans="1:2" ht="10.5" customHeight="1">
      <c r="A216" s="168" t="s">
        <v>499</v>
      </c>
      <c r="B216" s="185">
        <v>11684</v>
      </c>
    </row>
    <row r="217" spans="1:2" ht="10.5" customHeight="1">
      <c r="A217" s="168" t="s">
        <v>500</v>
      </c>
      <c r="B217" s="185">
        <v>2293</v>
      </c>
    </row>
    <row r="218" spans="1:2" ht="10.5" customHeight="1">
      <c r="A218" s="168" t="s">
        <v>501</v>
      </c>
      <c r="B218" s="185">
        <v>10956</v>
      </c>
    </row>
    <row r="219" spans="1:2" ht="15.75" customHeight="1">
      <c r="A219" s="287" t="s">
        <v>502</v>
      </c>
      <c r="B219" s="288"/>
    </row>
    <row r="220" spans="1:2" ht="10.5" customHeight="1">
      <c r="A220" s="168" t="s">
        <v>503</v>
      </c>
      <c r="B220" s="185">
        <v>2654</v>
      </c>
    </row>
    <row r="221" spans="1:2" ht="10.5" customHeight="1">
      <c r="A221" s="168" t="s">
        <v>504</v>
      </c>
      <c r="B221" s="185">
        <v>12045</v>
      </c>
    </row>
    <row r="222" spans="1:2" ht="10.5" customHeight="1">
      <c r="A222" s="168" t="s">
        <v>505</v>
      </c>
      <c r="B222" s="185">
        <v>2557</v>
      </c>
    </row>
    <row r="223" spans="1:2" ht="10.5" customHeight="1">
      <c r="A223" s="168" t="s">
        <v>506</v>
      </c>
      <c r="B223" s="185">
        <v>11558</v>
      </c>
    </row>
    <row r="224" spans="1:2" ht="10.5" customHeight="1">
      <c r="A224" s="168" t="s">
        <v>507</v>
      </c>
      <c r="B224" s="185">
        <v>2557</v>
      </c>
    </row>
    <row r="225" spans="1:2" ht="10.5" customHeight="1">
      <c r="A225" s="168" t="s">
        <v>508</v>
      </c>
      <c r="B225" s="185">
        <v>11558</v>
      </c>
    </row>
    <row r="226" spans="1:2" ht="10.5" customHeight="1">
      <c r="A226" s="168" t="s">
        <v>509</v>
      </c>
      <c r="B226" s="185">
        <v>2557</v>
      </c>
    </row>
    <row r="227" spans="1:2" ht="10.5" customHeight="1">
      <c r="A227" s="181" t="s">
        <v>510</v>
      </c>
      <c r="B227" s="185">
        <v>11558</v>
      </c>
    </row>
    <row r="228" spans="1:2" ht="15.75" customHeight="1">
      <c r="A228" s="289" t="s">
        <v>511</v>
      </c>
      <c r="B228" s="290"/>
    </row>
    <row r="229" spans="1:4" ht="10.5" customHeight="1">
      <c r="A229" s="183" t="s">
        <v>512</v>
      </c>
      <c r="B229" s="185">
        <v>2075</v>
      </c>
      <c r="D229" s="171"/>
    </row>
    <row r="230" spans="1:2" ht="10.5" customHeight="1">
      <c r="A230" s="170" t="s">
        <v>513</v>
      </c>
      <c r="B230" s="185">
        <v>6364</v>
      </c>
    </row>
    <row r="231" spans="1:2" ht="15.75" customHeight="1">
      <c r="A231" s="291" t="s">
        <v>514</v>
      </c>
      <c r="B231" s="288"/>
    </row>
    <row r="232" spans="1:2" ht="10.5" customHeight="1">
      <c r="A232" s="168" t="s">
        <v>515</v>
      </c>
      <c r="B232" s="185">
        <v>1813</v>
      </c>
    </row>
    <row r="233" spans="1:2" ht="10.5" customHeight="1">
      <c r="A233" s="168" t="s">
        <v>516</v>
      </c>
      <c r="B233" s="185">
        <v>8222</v>
      </c>
    </row>
    <row r="234" spans="1:2" ht="10.5" customHeight="1">
      <c r="A234" s="168" t="s">
        <v>517</v>
      </c>
      <c r="B234" s="185">
        <v>23294</v>
      </c>
    </row>
    <row r="235" spans="1:2" ht="10.5" customHeight="1">
      <c r="A235" s="168" t="s">
        <v>518</v>
      </c>
      <c r="B235" s="185">
        <v>1813</v>
      </c>
    </row>
    <row r="236" spans="1:2" ht="10.5" customHeight="1">
      <c r="A236" s="168" t="s">
        <v>519</v>
      </c>
      <c r="B236" s="185">
        <v>8222</v>
      </c>
    </row>
    <row r="237" spans="1:2" ht="10.5" customHeight="1">
      <c r="A237" s="168" t="s">
        <v>520</v>
      </c>
      <c r="B237" s="185">
        <v>23294</v>
      </c>
    </row>
    <row r="238" spans="1:2" ht="10.5" customHeight="1">
      <c r="A238" s="168" t="s">
        <v>521</v>
      </c>
      <c r="B238" s="185">
        <v>1813</v>
      </c>
    </row>
    <row r="239" spans="1:2" ht="10.5" customHeight="1">
      <c r="A239" s="168" t="s">
        <v>522</v>
      </c>
      <c r="B239" s="185">
        <v>8222</v>
      </c>
    </row>
    <row r="240" spans="1:2" ht="10.5" customHeight="1">
      <c r="A240" s="168" t="s">
        <v>523</v>
      </c>
      <c r="B240" s="185">
        <v>23294</v>
      </c>
    </row>
    <row r="241" spans="1:2" ht="10.5" customHeight="1">
      <c r="A241" s="168" t="s">
        <v>524</v>
      </c>
      <c r="B241" s="185">
        <v>1813</v>
      </c>
    </row>
    <row r="242" spans="1:2" ht="10.5" customHeight="1">
      <c r="A242" s="168" t="s">
        <v>525</v>
      </c>
      <c r="B242" s="185">
        <v>8222</v>
      </c>
    </row>
    <row r="243" spans="1:2" ht="10.5" customHeight="1">
      <c r="A243" s="168" t="s">
        <v>526</v>
      </c>
      <c r="B243" s="185">
        <v>23294</v>
      </c>
    </row>
    <row r="244" spans="1:2" ht="10.5" customHeight="1">
      <c r="A244" s="168" t="s">
        <v>527</v>
      </c>
      <c r="B244" s="185">
        <v>1813</v>
      </c>
    </row>
    <row r="245" spans="1:2" ht="10.5" customHeight="1">
      <c r="A245" s="168" t="s">
        <v>528</v>
      </c>
      <c r="B245" s="185">
        <v>8222</v>
      </c>
    </row>
    <row r="246" spans="1:2" ht="10.5" customHeight="1">
      <c r="A246" s="168" t="s">
        <v>529</v>
      </c>
      <c r="B246" s="185">
        <v>23294</v>
      </c>
    </row>
    <row r="247" spans="1:2" ht="10.5" customHeight="1">
      <c r="A247" s="168" t="s">
        <v>530</v>
      </c>
      <c r="B247" s="185">
        <v>1813</v>
      </c>
    </row>
    <row r="248" spans="1:2" ht="10.5" customHeight="1">
      <c r="A248" s="168" t="s">
        <v>531</v>
      </c>
      <c r="B248" s="185">
        <v>8222</v>
      </c>
    </row>
    <row r="249" spans="1:2" ht="10.5" customHeight="1">
      <c r="A249" s="168" t="s">
        <v>532</v>
      </c>
      <c r="B249" s="185">
        <v>23294</v>
      </c>
    </row>
    <row r="250" spans="1:2" ht="15" customHeight="1">
      <c r="A250" s="287" t="s">
        <v>533</v>
      </c>
      <c r="B250" s="288"/>
    </row>
    <row r="251" spans="1:2" ht="10.5" customHeight="1">
      <c r="A251" s="168" t="s">
        <v>534</v>
      </c>
      <c r="B251" s="185">
        <v>1653</v>
      </c>
    </row>
    <row r="252" spans="1:2" ht="10.5" customHeight="1">
      <c r="A252" s="168" t="s">
        <v>535</v>
      </c>
      <c r="B252" s="185">
        <v>7626</v>
      </c>
    </row>
    <row r="253" spans="1:2" ht="10.5" customHeight="1">
      <c r="A253" s="168" t="s">
        <v>536</v>
      </c>
      <c r="B253" s="185">
        <v>22191</v>
      </c>
    </row>
    <row r="254" spans="1:2" ht="10.5" customHeight="1">
      <c r="A254" s="168" t="s">
        <v>537</v>
      </c>
      <c r="B254" s="185">
        <v>1653</v>
      </c>
    </row>
    <row r="255" spans="1:2" ht="10.5" customHeight="1">
      <c r="A255" s="168" t="s">
        <v>538</v>
      </c>
      <c r="B255" s="185">
        <v>7626</v>
      </c>
    </row>
    <row r="256" spans="1:2" ht="10.5" customHeight="1">
      <c r="A256" s="168" t="s">
        <v>539</v>
      </c>
      <c r="B256" s="185">
        <v>22191</v>
      </c>
    </row>
    <row r="257" spans="1:2" ht="15" customHeight="1">
      <c r="A257" s="287" t="s">
        <v>540</v>
      </c>
      <c r="B257" s="288"/>
    </row>
    <row r="258" spans="1:2" ht="10.5" customHeight="1">
      <c r="A258" s="168" t="s">
        <v>541</v>
      </c>
      <c r="B258" s="185">
        <v>1653</v>
      </c>
    </row>
    <row r="259" spans="1:2" ht="10.5" customHeight="1">
      <c r="A259" s="168" t="s">
        <v>542</v>
      </c>
      <c r="B259" s="185">
        <v>7626</v>
      </c>
    </row>
    <row r="260" spans="1:2" ht="10.5" customHeight="1">
      <c r="A260" s="168" t="s">
        <v>543</v>
      </c>
      <c r="B260" s="185">
        <v>22191</v>
      </c>
    </row>
    <row r="261" spans="1:2" ht="10.5" customHeight="1">
      <c r="A261" s="168" t="s">
        <v>544</v>
      </c>
      <c r="B261" s="185">
        <v>1653</v>
      </c>
    </row>
    <row r="262" spans="1:2" ht="10.5" customHeight="1">
      <c r="A262" s="168" t="s">
        <v>545</v>
      </c>
      <c r="B262" s="185">
        <v>7626</v>
      </c>
    </row>
    <row r="263" spans="1:2" ht="10.5" customHeight="1">
      <c r="A263" s="168" t="s">
        <v>546</v>
      </c>
      <c r="B263" s="185">
        <v>22191</v>
      </c>
    </row>
    <row r="264" spans="1:2" ht="15" customHeight="1">
      <c r="A264" s="287" t="s">
        <v>547</v>
      </c>
      <c r="B264" s="288"/>
    </row>
    <row r="265" spans="1:2" ht="10.5" customHeight="1">
      <c r="A265" s="168" t="s">
        <v>548</v>
      </c>
      <c r="B265" s="185">
        <v>1719</v>
      </c>
    </row>
    <row r="266" spans="1:2" ht="10.5" customHeight="1">
      <c r="A266" s="168" t="s">
        <v>549</v>
      </c>
      <c r="B266" s="185">
        <v>7902</v>
      </c>
    </row>
    <row r="267" spans="1:2" ht="10.5" customHeight="1">
      <c r="A267" s="168" t="s">
        <v>550</v>
      </c>
      <c r="B267" s="185">
        <v>1630</v>
      </c>
    </row>
    <row r="268" spans="1:2" ht="10.5" customHeight="1">
      <c r="A268" s="168" t="s">
        <v>551</v>
      </c>
      <c r="B268" s="185">
        <v>7555</v>
      </c>
    </row>
    <row r="269" spans="1:2" ht="15" customHeight="1">
      <c r="A269" s="287" t="s">
        <v>552</v>
      </c>
      <c r="B269" s="288"/>
    </row>
    <row r="270" spans="1:2" ht="10.5" customHeight="1">
      <c r="A270" s="168" t="s">
        <v>553</v>
      </c>
      <c r="B270" s="185">
        <v>2292</v>
      </c>
    </row>
    <row r="271" spans="1:2" ht="10.5" customHeight="1">
      <c r="A271" s="168" t="s">
        <v>554</v>
      </c>
      <c r="B271" s="185">
        <v>10491</v>
      </c>
    </row>
    <row r="272" spans="1:2" ht="10.5" customHeight="1">
      <c r="A272" s="168" t="s">
        <v>555</v>
      </c>
      <c r="B272" s="185">
        <v>2199</v>
      </c>
    </row>
    <row r="273" spans="1:2" ht="10.5" customHeight="1">
      <c r="A273" s="168" t="s">
        <v>556</v>
      </c>
      <c r="B273" s="185">
        <v>10144</v>
      </c>
    </row>
    <row r="274" spans="1:2" ht="15" customHeight="1">
      <c r="A274" s="287" t="s">
        <v>557</v>
      </c>
      <c r="B274" s="288"/>
    </row>
    <row r="275" spans="1:2" ht="10.5" customHeight="1">
      <c r="A275" s="168" t="s">
        <v>558</v>
      </c>
      <c r="B275" s="185">
        <v>1162</v>
      </c>
    </row>
    <row r="276" spans="1:2" ht="10.5" customHeight="1">
      <c r="A276" s="168" t="s">
        <v>559</v>
      </c>
      <c r="B276" s="185">
        <v>5400</v>
      </c>
    </row>
    <row r="277" spans="1:2" ht="10.5" customHeight="1">
      <c r="A277" s="168" t="s">
        <v>560</v>
      </c>
      <c r="B277" s="185">
        <v>15088</v>
      </c>
    </row>
    <row r="278" spans="1:2" ht="10.5" customHeight="1">
      <c r="A278" s="168" t="s">
        <v>561</v>
      </c>
      <c r="B278" s="185">
        <v>1232</v>
      </c>
    </row>
    <row r="279" spans="1:2" ht="10.5" customHeight="1">
      <c r="A279" s="168" t="s">
        <v>562</v>
      </c>
      <c r="B279" s="185">
        <v>5743</v>
      </c>
    </row>
    <row r="280" spans="1:2" ht="10.5" customHeight="1">
      <c r="A280" s="168" t="s">
        <v>563</v>
      </c>
      <c r="B280" s="185">
        <v>16109</v>
      </c>
    </row>
    <row r="281" spans="1:2" ht="10.5" customHeight="1">
      <c r="A281" s="168" t="s">
        <v>564</v>
      </c>
      <c r="B281" s="185">
        <v>1146</v>
      </c>
    </row>
    <row r="282" spans="1:2" ht="10.5" customHeight="1">
      <c r="A282" s="168" t="s">
        <v>565</v>
      </c>
      <c r="B282" s="185">
        <v>5329</v>
      </c>
    </row>
    <row r="283" spans="1:2" ht="10.5" customHeight="1">
      <c r="A283" s="168" t="s">
        <v>566</v>
      </c>
      <c r="B283" s="185">
        <v>14858</v>
      </c>
    </row>
    <row r="284" spans="1:2" ht="15.75" customHeight="1">
      <c r="A284" s="287" t="s">
        <v>567</v>
      </c>
      <c r="B284" s="288"/>
    </row>
    <row r="285" spans="1:2" ht="10.5" customHeight="1">
      <c r="A285" s="168" t="s">
        <v>568</v>
      </c>
      <c r="B285" s="185">
        <v>767</v>
      </c>
    </row>
    <row r="286" spans="1:2" ht="10.5" customHeight="1">
      <c r="A286" s="168" t="s">
        <v>569</v>
      </c>
      <c r="B286" s="185">
        <v>3436</v>
      </c>
    </row>
    <row r="287" spans="1:2" ht="10.5" customHeight="1">
      <c r="A287" s="168" t="s">
        <v>570</v>
      </c>
      <c r="B287" s="185">
        <v>12472</v>
      </c>
    </row>
    <row r="288" spans="1:2" ht="10.5" customHeight="1">
      <c r="A288" s="168" t="s">
        <v>1457</v>
      </c>
      <c r="B288" s="185">
        <v>834</v>
      </c>
    </row>
    <row r="289" spans="1:2" ht="10.5" customHeight="1">
      <c r="A289" s="168" t="s">
        <v>1458</v>
      </c>
      <c r="B289" s="185">
        <v>3822</v>
      </c>
    </row>
    <row r="290" spans="1:2" ht="10.5" customHeight="1">
      <c r="A290" s="168" t="s">
        <v>1459</v>
      </c>
      <c r="B290" s="185">
        <v>14116</v>
      </c>
    </row>
    <row r="291" spans="1:2" ht="10.5" customHeight="1">
      <c r="A291" s="168" t="s">
        <v>1460</v>
      </c>
      <c r="B291" s="185">
        <v>858</v>
      </c>
    </row>
    <row r="292" spans="1:2" ht="10.5" customHeight="1">
      <c r="A292" s="168" t="s">
        <v>1461</v>
      </c>
      <c r="B292" s="185">
        <v>3913</v>
      </c>
    </row>
    <row r="293" spans="1:2" ht="10.5" customHeight="1">
      <c r="A293" s="168" t="s">
        <v>1462</v>
      </c>
      <c r="B293" s="185">
        <v>14392</v>
      </c>
    </row>
    <row r="294" spans="1:2" ht="10.5" customHeight="1">
      <c r="A294" s="168" t="s">
        <v>1463</v>
      </c>
      <c r="B294" s="185">
        <v>867</v>
      </c>
    </row>
    <row r="295" spans="1:2" ht="10.5" customHeight="1">
      <c r="A295" s="168" t="s">
        <v>1464</v>
      </c>
      <c r="B295" s="185">
        <v>3941</v>
      </c>
    </row>
    <row r="296" spans="1:2" ht="10.5" customHeight="1">
      <c r="A296" s="168" t="s">
        <v>1465</v>
      </c>
      <c r="B296" s="185">
        <v>14617</v>
      </c>
    </row>
    <row r="297" spans="1:2" ht="10.5" customHeight="1">
      <c r="A297" s="168" t="s">
        <v>1466</v>
      </c>
      <c r="B297" s="185">
        <v>877</v>
      </c>
    </row>
    <row r="298" spans="1:2" ht="10.5" customHeight="1">
      <c r="A298" s="168" t="s">
        <v>1467</v>
      </c>
      <c r="B298" s="185">
        <v>4046</v>
      </c>
    </row>
    <row r="299" spans="1:2" ht="10.5" customHeight="1">
      <c r="A299" s="168" t="s">
        <v>1468</v>
      </c>
      <c r="B299" s="185">
        <v>14860</v>
      </c>
    </row>
    <row r="300" spans="1:2" ht="10.5" customHeight="1">
      <c r="A300" s="168" t="s">
        <v>1500</v>
      </c>
      <c r="B300" s="185">
        <v>877</v>
      </c>
    </row>
    <row r="301" spans="1:2" ht="10.5" customHeight="1">
      <c r="A301" s="168" t="s">
        <v>1501</v>
      </c>
      <c r="B301" s="185">
        <v>4046</v>
      </c>
    </row>
    <row r="302" spans="1:2" ht="10.5" customHeight="1">
      <c r="A302" s="168" t="s">
        <v>1502</v>
      </c>
      <c r="B302" s="185">
        <v>14860</v>
      </c>
    </row>
    <row r="303" spans="1:2" ht="10.5" customHeight="1">
      <c r="A303" s="168" t="s">
        <v>1503</v>
      </c>
      <c r="B303" s="185">
        <v>877</v>
      </c>
    </row>
    <row r="304" spans="1:2" ht="10.5" customHeight="1">
      <c r="A304" s="168" t="s">
        <v>1504</v>
      </c>
      <c r="B304" s="185">
        <v>4046</v>
      </c>
    </row>
    <row r="305" spans="1:2" ht="10.5" customHeight="1">
      <c r="A305" s="168" t="s">
        <v>1505</v>
      </c>
      <c r="B305" s="185">
        <v>14860</v>
      </c>
    </row>
    <row r="306" spans="1:2" ht="10.5" customHeight="1">
      <c r="A306" s="168" t="s">
        <v>1506</v>
      </c>
      <c r="B306" s="185">
        <v>877</v>
      </c>
    </row>
    <row r="307" spans="1:2" ht="10.5" customHeight="1">
      <c r="A307" s="168" t="s">
        <v>1507</v>
      </c>
      <c r="B307" s="185">
        <v>4046</v>
      </c>
    </row>
    <row r="308" spans="1:2" ht="10.5" customHeight="1">
      <c r="A308" s="168" t="s">
        <v>1508</v>
      </c>
      <c r="B308" s="185">
        <v>14860</v>
      </c>
    </row>
    <row r="309" spans="1:2" ht="15.75" customHeight="1">
      <c r="A309" s="287" t="s">
        <v>571</v>
      </c>
      <c r="B309" s="288"/>
    </row>
    <row r="310" spans="1:2" ht="10.5" customHeight="1">
      <c r="A310" s="168" t="s">
        <v>572</v>
      </c>
      <c r="B310" s="185">
        <v>767</v>
      </c>
    </row>
    <row r="311" spans="1:2" ht="10.5" customHeight="1">
      <c r="A311" s="168" t="s">
        <v>573</v>
      </c>
      <c r="B311" s="185">
        <v>3436</v>
      </c>
    </row>
    <row r="312" spans="1:2" ht="10.5" customHeight="1">
      <c r="A312" s="168" t="s">
        <v>574</v>
      </c>
      <c r="B312" s="185">
        <v>12472</v>
      </c>
    </row>
    <row r="313" spans="1:2" ht="10.5" customHeight="1">
      <c r="A313" s="168" t="s">
        <v>1509</v>
      </c>
      <c r="B313" s="185">
        <v>796</v>
      </c>
    </row>
    <row r="314" spans="1:2" ht="10.5" customHeight="1">
      <c r="A314" s="168" t="s">
        <v>1510</v>
      </c>
      <c r="B314" s="185">
        <v>3665</v>
      </c>
    </row>
    <row r="315" spans="1:2" ht="10.5" customHeight="1">
      <c r="A315" s="168" t="s">
        <v>1511</v>
      </c>
      <c r="B315" s="185">
        <v>13468</v>
      </c>
    </row>
    <row r="316" spans="1:2" ht="10.5" customHeight="1">
      <c r="A316" s="168" t="s">
        <v>1512</v>
      </c>
      <c r="B316" s="185">
        <v>810</v>
      </c>
    </row>
    <row r="317" spans="1:2" ht="10.5" customHeight="1">
      <c r="A317" s="168" t="s">
        <v>1513</v>
      </c>
      <c r="B317" s="185">
        <v>3698</v>
      </c>
    </row>
    <row r="318" spans="1:2" ht="10.5" customHeight="1">
      <c r="A318" s="168" t="s">
        <v>1514</v>
      </c>
      <c r="B318" s="185">
        <v>13606</v>
      </c>
    </row>
    <row r="319" spans="1:2" ht="10.5" customHeight="1">
      <c r="A319" s="168" t="s">
        <v>1515</v>
      </c>
      <c r="B319" s="185">
        <v>834</v>
      </c>
    </row>
    <row r="320" spans="1:2" ht="10.5" customHeight="1">
      <c r="A320" s="168" t="s">
        <v>1516</v>
      </c>
      <c r="B320" s="185">
        <v>3822</v>
      </c>
    </row>
    <row r="321" spans="1:2" ht="10.5" customHeight="1">
      <c r="A321" s="168" t="s">
        <v>1517</v>
      </c>
      <c r="B321" s="185">
        <v>14116</v>
      </c>
    </row>
    <row r="322" spans="1:2" ht="10.5" customHeight="1">
      <c r="A322" s="168" t="s">
        <v>575</v>
      </c>
      <c r="B322" s="185">
        <v>834</v>
      </c>
    </row>
    <row r="323" spans="1:2" ht="10.5" customHeight="1">
      <c r="A323" s="168" t="s">
        <v>576</v>
      </c>
      <c r="B323" s="185">
        <v>3822</v>
      </c>
    </row>
    <row r="324" spans="1:2" ht="10.5" customHeight="1">
      <c r="A324" s="168" t="s">
        <v>577</v>
      </c>
      <c r="B324" s="185">
        <v>14116</v>
      </c>
    </row>
    <row r="325" spans="1:2" ht="10.5" customHeight="1">
      <c r="A325" s="168" t="s">
        <v>1518</v>
      </c>
      <c r="B325" s="185">
        <v>882</v>
      </c>
    </row>
    <row r="326" spans="1:2" ht="10.5" customHeight="1">
      <c r="A326" s="168" t="s">
        <v>1519</v>
      </c>
      <c r="B326" s="185">
        <v>4075</v>
      </c>
    </row>
    <row r="327" spans="1:2" ht="10.5" customHeight="1">
      <c r="A327" s="168" t="s">
        <v>1520</v>
      </c>
      <c r="B327" s="185">
        <v>14988</v>
      </c>
    </row>
    <row r="328" spans="1:2" ht="10.5" customHeight="1">
      <c r="A328" s="168" t="s">
        <v>1521</v>
      </c>
      <c r="B328" s="185">
        <v>882</v>
      </c>
    </row>
    <row r="329" spans="1:2" ht="10.5" customHeight="1">
      <c r="A329" s="168" t="s">
        <v>1522</v>
      </c>
      <c r="B329" s="185">
        <v>4075</v>
      </c>
    </row>
    <row r="330" spans="1:2" ht="10.5" customHeight="1">
      <c r="A330" s="168" t="s">
        <v>1523</v>
      </c>
      <c r="B330" s="185">
        <v>14988</v>
      </c>
    </row>
    <row r="331" spans="1:2" ht="10.5" customHeight="1">
      <c r="A331" s="168" t="s">
        <v>1524</v>
      </c>
      <c r="B331" s="185">
        <v>872</v>
      </c>
    </row>
    <row r="332" spans="1:2" ht="10.5" customHeight="1">
      <c r="A332" s="168" t="s">
        <v>1525</v>
      </c>
      <c r="B332" s="185">
        <v>4013</v>
      </c>
    </row>
    <row r="333" spans="1:2" ht="10.5" customHeight="1">
      <c r="A333" s="168" t="s">
        <v>1526</v>
      </c>
      <c r="B333" s="185">
        <v>14736</v>
      </c>
    </row>
    <row r="334" spans="1:2" ht="10.5" customHeight="1">
      <c r="A334" s="168" t="s">
        <v>578</v>
      </c>
      <c r="B334" s="185">
        <v>867</v>
      </c>
    </row>
    <row r="335" spans="1:2" ht="10.5" customHeight="1">
      <c r="A335" s="168" t="s">
        <v>579</v>
      </c>
      <c r="B335" s="185">
        <v>3941</v>
      </c>
    </row>
    <row r="336" spans="1:2" ht="10.5" customHeight="1">
      <c r="A336" s="168" t="s">
        <v>580</v>
      </c>
      <c r="B336" s="185">
        <v>14617</v>
      </c>
    </row>
    <row r="337" spans="1:2" ht="10.5" customHeight="1">
      <c r="A337" s="168" t="s">
        <v>581</v>
      </c>
      <c r="B337" s="185">
        <v>877</v>
      </c>
    </row>
    <row r="338" spans="1:2" ht="10.5" customHeight="1">
      <c r="A338" s="168" t="s">
        <v>582</v>
      </c>
      <c r="B338" s="185">
        <v>4046</v>
      </c>
    </row>
    <row r="339" spans="1:2" ht="10.5" customHeight="1">
      <c r="A339" s="168" t="s">
        <v>583</v>
      </c>
      <c r="B339" s="185">
        <v>14860</v>
      </c>
    </row>
    <row r="340" spans="1:2" ht="15.75" customHeight="1">
      <c r="A340" s="287" t="s">
        <v>584</v>
      </c>
      <c r="B340" s="288"/>
    </row>
    <row r="341" spans="1:2" ht="10.5" customHeight="1">
      <c r="A341" s="168" t="s">
        <v>585</v>
      </c>
      <c r="B341" s="185">
        <v>290</v>
      </c>
    </row>
    <row r="342" spans="1:2" ht="10.5" customHeight="1">
      <c r="A342" s="168" t="s">
        <v>586</v>
      </c>
      <c r="B342" s="185">
        <v>1275</v>
      </c>
    </row>
    <row r="343" spans="1:2" ht="10.5" customHeight="1">
      <c r="A343" s="168" t="s">
        <v>587</v>
      </c>
      <c r="B343" s="185">
        <v>5778</v>
      </c>
    </row>
    <row r="344" spans="1:2" ht="10.5" customHeight="1">
      <c r="A344" s="168" t="s">
        <v>588</v>
      </c>
      <c r="B344" s="185">
        <v>337</v>
      </c>
    </row>
    <row r="345" spans="1:2" ht="10.5" customHeight="1">
      <c r="A345" s="168" t="s">
        <v>589</v>
      </c>
      <c r="B345" s="185">
        <v>1475</v>
      </c>
    </row>
    <row r="346" spans="1:2" ht="10.5" customHeight="1">
      <c r="A346" s="168" t="s">
        <v>590</v>
      </c>
      <c r="B346" s="185">
        <v>6703</v>
      </c>
    </row>
    <row r="347" spans="1:2" ht="10.5" customHeight="1">
      <c r="A347" s="168" t="s">
        <v>591</v>
      </c>
      <c r="B347" s="185">
        <v>507</v>
      </c>
    </row>
    <row r="348" spans="1:2" ht="10.5" customHeight="1">
      <c r="A348" s="168" t="s">
        <v>592</v>
      </c>
      <c r="B348" s="185">
        <v>2251</v>
      </c>
    </row>
    <row r="349" spans="1:2" ht="10.5" customHeight="1">
      <c r="A349" s="168" t="s">
        <v>593</v>
      </c>
      <c r="B349" s="185">
        <v>10268</v>
      </c>
    </row>
    <row r="350" spans="1:2" ht="10.5" customHeight="1">
      <c r="A350" s="168" t="s">
        <v>594</v>
      </c>
      <c r="B350" s="185">
        <v>281</v>
      </c>
    </row>
    <row r="351" spans="1:2" ht="10.5" customHeight="1">
      <c r="A351" s="168" t="s">
        <v>594</v>
      </c>
      <c r="B351" s="185">
        <v>1245</v>
      </c>
    </row>
    <row r="352" spans="1:2" ht="10.5" customHeight="1">
      <c r="A352" s="168" t="s">
        <v>594</v>
      </c>
      <c r="B352" s="185">
        <v>5658</v>
      </c>
    </row>
    <row r="353" spans="1:2" ht="10.5" customHeight="1">
      <c r="A353" s="168" t="s">
        <v>595</v>
      </c>
      <c r="B353" s="185">
        <v>456</v>
      </c>
    </row>
    <row r="354" spans="1:2" ht="10.5" customHeight="1">
      <c r="A354" s="168" t="s">
        <v>595</v>
      </c>
      <c r="B354" s="185">
        <v>2068</v>
      </c>
    </row>
    <row r="355" spans="1:2" ht="10.5" customHeight="1">
      <c r="A355" s="168" t="s">
        <v>596</v>
      </c>
      <c r="B355" s="185">
        <v>9351</v>
      </c>
    </row>
    <row r="356" spans="1:2" ht="15.75" customHeight="1">
      <c r="A356" s="287" t="s">
        <v>597</v>
      </c>
      <c r="B356" s="288"/>
    </row>
    <row r="357" spans="1:2" ht="10.5" customHeight="1">
      <c r="A357" s="168" t="s">
        <v>598</v>
      </c>
      <c r="B357" s="185">
        <v>631</v>
      </c>
    </row>
    <row r="358" spans="1:2" ht="10.5" customHeight="1">
      <c r="A358" s="168" t="s">
        <v>599</v>
      </c>
      <c r="B358" s="185">
        <v>2703</v>
      </c>
    </row>
    <row r="359" spans="1:2" ht="10.5" customHeight="1">
      <c r="A359" s="168" t="s">
        <v>600</v>
      </c>
      <c r="B359" s="185">
        <v>11944</v>
      </c>
    </row>
    <row r="360" spans="1:2" ht="10.5" customHeight="1">
      <c r="A360" s="168" t="s">
        <v>601</v>
      </c>
      <c r="B360" s="185">
        <v>657</v>
      </c>
    </row>
    <row r="361" spans="1:2" ht="10.5" customHeight="1">
      <c r="A361" s="168" t="s">
        <v>602</v>
      </c>
      <c r="B361" s="185">
        <v>2917</v>
      </c>
    </row>
    <row r="362" spans="1:2" ht="10.5" customHeight="1">
      <c r="A362" s="168" t="s">
        <v>603</v>
      </c>
      <c r="B362" s="185">
        <v>12984</v>
      </c>
    </row>
    <row r="363" spans="1:2" ht="10.5" customHeight="1">
      <c r="A363" s="168" t="s">
        <v>604</v>
      </c>
      <c r="B363" s="185">
        <v>823</v>
      </c>
    </row>
    <row r="364" spans="1:2" ht="10.5" customHeight="1">
      <c r="A364" s="168" t="s">
        <v>605</v>
      </c>
      <c r="B364" s="185">
        <v>3714</v>
      </c>
    </row>
    <row r="365" spans="1:2" ht="10.5" customHeight="1">
      <c r="A365" s="168" t="s">
        <v>606</v>
      </c>
      <c r="B365" s="185">
        <v>16882</v>
      </c>
    </row>
    <row r="366" spans="1:2" ht="10.5" customHeight="1">
      <c r="A366" s="168" t="s">
        <v>607</v>
      </c>
      <c r="B366" s="185">
        <v>584</v>
      </c>
    </row>
    <row r="367" spans="1:2" ht="10.5" customHeight="1">
      <c r="A367" s="168" t="s">
        <v>607</v>
      </c>
      <c r="B367" s="185">
        <v>2554</v>
      </c>
    </row>
    <row r="368" spans="1:2" ht="10.5" customHeight="1">
      <c r="A368" s="168" t="s">
        <v>608</v>
      </c>
      <c r="B368" s="185">
        <v>11300</v>
      </c>
    </row>
    <row r="369" spans="1:2" ht="10.5" customHeight="1">
      <c r="A369" s="168" t="s">
        <v>609</v>
      </c>
      <c r="B369" s="185">
        <v>780</v>
      </c>
    </row>
    <row r="370" spans="1:2" ht="10.5" customHeight="1">
      <c r="A370" s="168" t="s">
        <v>609</v>
      </c>
      <c r="B370" s="185">
        <v>3488</v>
      </c>
    </row>
    <row r="371" spans="1:2" ht="10.5" customHeight="1">
      <c r="A371" s="168" t="s">
        <v>609</v>
      </c>
      <c r="B371" s="185">
        <v>15845</v>
      </c>
    </row>
  </sheetData>
  <sheetProtection/>
  <printOptions horizontalCentered="1"/>
  <pageMargins left="0.4724409448818898" right="0.3937007874015748" top="0.1968503937007874" bottom="0.1968503937007874" header="0.31496062992125984" footer="0.31496062992125984"/>
  <pageSetup horizontalDpi="600" verticalDpi="600" orientation="portrait" paperSize="9" r:id="rId4"/>
  <legacyDrawing r:id="rId3"/>
  <oleObjects>
    <oleObject progId="Paint.Picture" shapeId="1746945" r:id="rId1"/>
    <oleObject progId="Paint.Picture" shapeId="1747383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B458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59.75390625" style="0" customWidth="1"/>
    <col min="2" max="2" width="28.75390625" style="0" customWidth="1"/>
    <col min="3" max="3" width="26.875" style="0" customWidth="1"/>
    <col min="4" max="4" width="15.375" style="0" customWidth="1"/>
    <col min="5" max="5" width="20.125" style="0" customWidth="1"/>
  </cols>
  <sheetData>
    <row r="1" spans="1:2" s="172" customFormat="1" ht="12.75">
      <c r="A1" s="174" t="s">
        <v>611</v>
      </c>
      <c r="B1" s="171"/>
    </row>
    <row r="2" spans="1:2" s="172" customFormat="1" ht="12">
      <c r="A2" s="178" t="s">
        <v>999</v>
      </c>
      <c r="B2" s="48"/>
    </row>
    <row r="3" spans="1:2" s="172" customFormat="1" ht="15" customHeight="1">
      <c r="A3" s="177">
        <v>41442</v>
      </c>
      <c r="B3" s="171"/>
    </row>
    <row r="4" spans="1:2" s="172" customFormat="1" ht="23.25" customHeight="1">
      <c r="A4" s="175" t="s">
        <v>340</v>
      </c>
      <c r="B4" s="176" t="s">
        <v>121</v>
      </c>
    </row>
    <row r="5" spans="1:2" s="172" customFormat="1" ht="5.25" customHeight="1">
      <c r="A5" s="171"/>
      <c r="B5" s="171"/>
    </row>
    <row r="6" spans="1:2" s="172" customFormat="1" ht="15" customHeight="1">
      <c r="A6" s="180" t="s">
        <v>31</v>
      </c>
      <c r="B6" s="184" t="s">
        <v>144</v>
      </c>
    </row>
    <row r="7" spans="1:2" ht="12.75" customHeight="1">
      <c r="A7" s="179" t="s">
        <v>1600</v>
      </c>
      <c r="B7" s="196"/>
    </row>
    <row r="8" spans="1:2" s="189" customFormat="1" ht="10.5" customHeight="1">
      <c r="A8" s="165" t="s">
        <v>1601</v>
      </c>
      <c r="B8" s="199">
        <v>596</v>
      </c>
    </row>
    <row r="9" spans="1:2" s="189" customFormat="1" ht="10.5" customHeight="1">
      <c r="A9" s="165" t="s">
        <v>1602</v>
      </c>
      <c r="B9" s="199">
        <v>2232</v>
      </c>
    </row>
    <row r="10" spans="1:2" s="189" customFormat="1" ht="10.5" customHeight="1">
      <c r="A10" s="165" t="s">
        <v>1603</v>
      </c>
      <c r="B10" s="199">
        <v>7076</v>
      </c>
    </row>
    <row r="11" spans="1:2" s="189" customFormat="1" ht="10.5" customHeight="1">
      <c r="A11" s="165" t="s">
        <v>1604</v>
      </c>
      <c r="B11" s="199">
        <v>627</v>
      </c>
    </row>
    <row r="12" spans="1:2" s="189" customFormat="1" ht="10.5" customHeight="1">
      <c r="A12" s="165" t="s">
        <v>1605</v>
      </c>
      <c r="B12" s="199">
        <v>2379</v>
      </c>
    </row>
    <row r="13" spans="1:2" s="189" customFormat="1" ht="10.5" customHeight="1">
      <c r="A13" s="165" t="s">
        <v>1606</v>
      </c>
      <c r="B13" s="199">
        <v>7584</v>
      </c>
    </row>
    <row r="14" spans="1:2" s="189" customFormat="1" ht="10.5" customHeight="1">
      <c r="A14" s="165" t="s">
        <v>1607</v>
      </c>
      <c r="B14" s="199">
        <v>655</v>
      </c>
    </row>
    <row r="15" spans="1:2" s="189" customFormat="1" ht="10.5" customHeight="1">
      <c r="A15" s="165" t="s">
        <v>1608</v>
      </c>
      <c r="B15" s="199">
        <v>2494</v>
      </c>
    </row>
    <row r="16" spans="1:2" s="189" customFormat="1" ht="10.5" customHeight="1">
      <c r="A16" s="165" t="s">
        <v>1609</v>
      </c>
      <c r="B16" s="199">
        <v>7950</v>
      </c>
    </row>
    <row r="17" spans="1:2" s="189" customFormat="1" ht="10.5" customHeight="1">
      <c r="A17" s="165" t="s">
        <v>1610</v>
      </c>
      <c r="B17" s="199">
        <v>766</v>
      </c>
    </row>
    <row r="18" spans="1:2" s="189" customFormat="1" ht="10.5" customHeight="1">
      <c r="A18" s="165" t="s">
        <v>1611</v>
      </c>
      <c r="B18" s="199">
        <v>2911</v>
      </c>
    </row>
    <row r="19" spans="1:2" s="189" customFormat="1" ht="10.5" customHeight="1">
      <c r="A19" s="165" t="s">
        <v>1612</v>
      </c>
      <c r="B19" s="199">
        <v>9268</v>
      </c>
    </row>
    <row r="20" spans="1:2" s="189" customFormat="1" ht="10.5" customHeight="1">
      <c r="A20" s="165" t="s">
        <v>1613</v>
      </c>
      <c r="B20" s="199">
        <v>1013</v>
      </c>
    </row>
    <row r="21" spans="1:2" s="189" customFormat="1" ht="10.5" customHeight="1">
      <c r="A21" s="165" t="s">
        <v>1614</v>
      </c>
      <c r="B21" s="199">
        <v>3868</v>
      </c>
    </row>
    <row r="22" spans="1:2" s="189" customFormat="1" ht="10.5" customHeight="1">
      <c r="A22" s="165" t="s">
        <v>1615</v>
      </c>
      <c r="B22" s="199">
        <v>12329</v>
      </c>
    </row>
    <row r="23" spans="1:2" s="189" customFormat="1" ht="10.5" customHeight="1">
      <c r="A23" s="165" t="s">
        <v>1616</v>
      </c>
      <c r="B23" s="199">
        <v>552</v>
      </c>
    </row>
    <row r="24" spans="1:2" s="189" customFormat="1" ht="10.5" customHeight="1">
      <c r="A24" s="165" t="s">
        <v>1617</v>
      </c>
      <c r="B24" s="199">
        <v>2069</v>
      </c>
    </row>
    <row r="25" spans="1:2" s="189" customFormat="1" ht="10.5" customHeight="1">
      <c r="A25" s="165" t="s">
        <v>1618</v>
      </c>
      <c r="B25" s="199">
        <v>6528</v>
      </c>
    </row>
    <row r="26" spans="1:2" s="189" customFormat="1" ht="10.5" customHeight="1">
      <c r="A26" s="165" t="s">
        <v>1619</v>
      </c>
      <c r="B26" s="199">
        <v>524</v>
      </c>
    </row>
    <row r="27" spans="1:2" s="189" customFormat="1" ht="10.5" customHeight="1">
      <c r="A27" s="165" t="s">
        <v>1620</v>
      </c>
      <c r="B27" s="199">
        <v>1973</v>
      </c>
    </row>
    <row r="28" spans="1:2" s="189" customFormat="1" ht="10.5" customHeight="1">
      <c r="A28" s="165" t="s">
        <v>1621</v>
      </c>
      <c r="B28" s="199">
        <v>6218</v>
      </c>
    </row>
    <row r="29" spans="1:2" s="190" customFormat="1" ht="12.75" customHeight="1">
      <c r="A29" s="179" t="s">
        <v>613</v>
      </c>
      <c r="B29" s="200"/>
    </row>
    <row r="30" spans="1:2" s="189" customFormat="1" ht="10.5" customHeight="1">
      <c r="A30" s="165" t="s">
        <v>614</v>
      </c>
      <c r="B30" s="199">
        <v>1044</v>
      </c>
    </row>
    <row r="31" spans="1:2" s="189" customFormat="1" ht="10.5" customHeight="1">
      <c r="A31" s="165" t="s">
        <v>615</v>
      </c>
      <c r="B31" s="199">
        <v>2537</v>
      </c>
    </row>
    <row r="32" spans="1:2" s="189" customFormat="1" ht="10.5" customHeight="1">
      <c r="A32" s="165" t="s">
        <v>616</v>
      </c>
      <c r="B32" s="199">
        <v>3939</v>
      </c>
    </row>
    <row r="33" spans="1:2" s="189" customFormat="1" ht="10.5" customHeight="1">
      <c r="A33" s="165" t="s">
        <v>617</v>
      </c>
      <c r="B33" s="199">
        <v>9470</v>
      </c>
    </row>
    <row r="34" spans="1:2" s="189" customFormat="1" ht="10.5" customHeight="1">
      <c r="A34" s="165" t="s">
        <v>618</v>
      </c>
      <c r="B34" s="199">
        <v>13116</v>
      </c>
    </row>
    <row r="35" spans="1:2" s="189" customFormat="1" ht="10.5" customHeight="1">
      <c r="A35" s="165" t="s">
        <v>619</v>
      </c>
      <c r="B35" s="199">
        <v>1104</v>
      </c>
    </row>
    <row r="36" spans="1:2" s="189" customFormat="1" ht="10.5" customHeight="1">
      <c r="A36" s="165" t="s">
        <v>620</v>
      </c>
      <c r="B36" s="199">
        <v>4146</v>
      </c>
    </row>
    <row r="37" spans="1:2" s="189" customFormat="1" ht="10.5" customHeight="1">
      <c r="A37" s="165" t="s">
        <v>621</v>
      </c>
      <c r="B37" s="199">
        <v>13759</v>
      </c>
    </row>
    <row r="38" spans="1:2" s="189" customFormat="1" ht="10.5" customHeight="1">
      <c r="A38" s="165" t="s">
        <v>622</v>
      </c>
      <c r="B38" s="199">
        <v>1227</v>
      </c>
    </row>
    <row r="39" spans="1:2" s="189" customFormat="1" ht="10.5" customHeight="1">
      <c r="A39" s="165" t="s">
        <v>623</v>
      </c>
      <c r="B39" s="199">
        <v>4686</v>
      </c>
    </row>
    <row r="40" spans="1:2" s="189" customFormat="1" ht="10.5" customHeight="1">
      <c r="A40" s="165" t="s">
        <v>624</v>
      </c>
      <c r="B40" s="199">
        <v>15419</v>
      </c>
    </row>
    <row r="41" spans="1:2" s="189" customFormat="1" ht="10.5" customHeight="1">
      <c r="A41" s="165" t="s">
        <v>625</v>
      </c>
      <c r="B41" s="199">
        <v>1513</v>
      </c>
    </row>
    <row r="42" spans="1:2" s="189" customFormat="1" ht="10.5" customHeight="1">
      <c r="A42" s="165" t="s">
        <v>626</v>
      </c>
      <c r="B42" s="199">
        <v>5793</v>
      </c>
    </row>
    <row r="43" spans="1:2" s="189" customFormat="1" ht="10.5" customHeight="1">
      <c r="A43" s="165" t="s">
        <v>627</v>
      </c>
      <c r="B43" s="199">
        <v>19306</v>
      </c>
    </row>
    <row r="44" spans="1:2" s="189" customFormat="1" ht="10.5" customHeight="1">
      <c r="A44" s="165" t="s">
        <v>628</v>
      </c>
      <c r="B44" s="199">
        <v>1934</v>
      </c>
    </row>
    <row r="45" spans="1:2" s="189" customFormat="1" ht="10.5" customHeight="1">
      <c r="A45" s="165" t="s">
        <v>629</v>
      </c>
      <c r="B45" s="199">
        <v>7461</v>
      </c>
    </row>
    <row r="46" spans="1:2" s="189" customFormat="1" ht="10.5" customHeight="1">
      <c r="A46" s="165" t="s">
        <v>630</v>
      </c>
      <c r="B46" s="199">
        <v>25135</v>
      </c>
    </row>
    <row r="47" spans="1:2" s="189" customFormat="1" ht="10.5" customHeight="1">
      <c r="A47" s="165" t="s">
        <v>631</v>
      </c>
      <c r="B47" s="199">
        <v>1040</v>
      </c>
    </row>
    <row r="48" spans="1:2" s="189" customFormat="1" ht="10.5" customHeight="1">
      <c r="A48" s="165" t="s">
        <v>632</v>
      </c>
      <c r="B48" s="199">
        <v>3895</v>
      </c>
    </row>
    <row r="49" spans="1:2" s="189" customFormat="1" ht="10.5" customHeight="1">
      <c r="A49" s="165" t="s">
        <v>633</v>
      </c>
      <c r="B49" s="199">
        <v>13044</v>
      </c>
    </row>
    <row r="50" spans="1:2" s="189" customFormat="1" ht="10.5" customHeight="1">
      <c r="A50" s="165" t="s">
        <v>634</v>
      </c>
      <c r="B50" s="199">
        <v>989</v>
      </c>
    </row>
    <row r="51" spans="1:2" s="189" customFormat="1" ht="10.5" customHeight="1">
      <c r="A51" s="165" t="s">
        <v>635</v>
      </c>
      <c r="B51" s="199">
        <v>3665</v>
      </c>
    </row>
    <row r="52" spans="1:2" s="189" customFormat="1" ht="10.5" customHeight="1">
      <c r="A52" s="165" t="s">
        <v>636</v>
      </c>
      <c r="B52" s="199">
        <v>12254</v>
      </c>
    </row>
    <row r="53" spans="1:2" s="189" customFormat="1" ht="10.5" customHeight="1">
      <c r="A53" s="165" t="s">
        <v>637</v>
      </c>
      <c r="B53" s="199">
        <v>965</v>
      </c>
    </row>
    <row r="54" spans="1:2" s="189" customFormat="1" ht="10.5" customHeight="1">
      <c r="A54" s="165" t="s">
        <v>638</v>
      </c>
      <c r="B54" s="199">
        <v>3510</v>
      </c>
    </row>
    <row r="55" spans="1:2" s="189" customFormat="1" ht="10.5" customHeight="1">
      <c r="A55" s="165" t="s">
        <v>639</v>
      </c>
      <c r="B55" s="199">
        <v>11686</v>
      </c>
    </row>
    <row r="56" spans="1:2" s="189" customFormat="1" ht="10.5" customHeight="1">
      <c r="A56" s="165" t="s">
        <v>640</v>
      </c>
      <c r="B56" s="199">
        <v>905</v>
      </c>
    </row>
    <row r="57" spans="1:2" s="189" customFormat="1" ht="10.5" customHeight="1">
      <c r="A57" s="165" t="s">
        <v>641</v>
      </c>
      <c r="B57" s="199">
        <v>3379</v>
      </c>
    </row>
    <row r="58" spans="1:2" s="189" customFormat="1" ht="10.5" customHeight="1">
      <c r="A58" s="165" t="s">
        <v>642</v>
      </c>
      <c r="B58" s="199">
        <v>11174</v>
      </c>
    </row>
    <row r="59" spans="1:2" s="189" customFormat="1" ht="10.5" customHeight="1">
      <c r="A59" s="165" t="s">
        <v>643</v>
      </c>
      <c r="B59" s="199">
        <v>870</v>
      </c>
    </row>
    <row r="60" spans="1:2" s="189" customFormat="1" ht="10.5" customHeight="1">
      <c r="A60" s="165" t="s">
        <v>644</v>
      </c>
      <c r="B60" s="199">
        <v>3252</v>
      </c>
    </row>
    <row r="61" spans="1:2" s="189" customFormat="1" ht="10.5" customHeight="1">
      <c r="A61" s="165" t="s">
        <v>645</v>
      </c>
      <c r="B61" s="199">
        <v>10737</v>
      </c>
    </row>
    <row r="62" spans="1:2" s="190" customFormat="1" ht="12.75" customHeight="1">
      <c r="A62" s="179" t="s">
        <v>646</v>
      </c>
      <c r="B62" s="200"/>
    </row>
    <row r="63" spans="1:2" s="189" customFormat="1" ht="10.5" customHeight="1">
      <c r="A63" s="165" t="s">
        <v>647</v>
      </c>
      <c r="B63" s="199">
        <v>1013</v>
      </c>
    </row>
    <row r="64" spans="1:2" s="189" customFormat="1" ht="10.5" customHeight="1">
      <c r="A64" s="165" t="s">
        <v>648</v>
      </c>
      <c r="B64" s="199">
        <v>2454</v>
      </c>
    </row>
    <row r="65" spans="1:2" s="189" customFormat="1" ht="10.5" customHeight="1">
      <c r="A65" s="165" t="s">
        <v>649</v>
      </c>
      <c r="B65" s="199">
        <v>3836</v>
      </c>
    </row>
    <row r="66" spans="1:2" s="189" customFormat="1" ht="10.5" customHeight="1">
      <c r="A66" s="165" t="s">
        <v>650</v>
      </c>
      <c r="B66" s="199">
        <v>9276</v>
      </c>
    </row>
    <row r="67" spans="1:2" s="189" customFormat="1" ht="10.5" customHeight="1">
      <c r="A67" s="165" t="s">
        <v>651</v>
      </c>
      <c r="B67" s="199">
        <v>12762</v>
      </c>
    </row>
    <row r="68" spans="1:2" s="189" customFormat="1" ht="10.5" customHeight="1">
      <c r="A68" s="165" t="s">
        <v>652</v>
      </c>
      <c r="B68" s="199">
        <v>1080</v>
      </c>
    </row>
    <row r="69" spans="1:2" s="189" customFormat="1" ht="10.5" customHeight="1">
      <c r="A69" s="165" t="s">
        <v>653</v>
      </c>
      <c r="B69" s="199">
        <v>4046</v>
      </c>
    </row>
    <row r="70" spans="1:2" s="189" customFormat="1" ht="10.5" customHeight="1">
      <c r="A70" s="165" t="s">
        <v>654</v>
      </c>
      <c r="B70" s="199">
        <v>13405</v>
      </c>
    </row>
    <row r="71" spans="1:2" s="189" customFormat="1" ht="10.5" customHeight="1">
      <c r="A71" s="165" t="s">
        <v>655</v>
      </c>
      <c r="B71" s="199">
        <v>1203</v>
      </c>
    </row>
    <row r="72" spans="1:2" s="189" customFormat="1" ht="10.5" customHeight="1">
      <c r="A72" s="165" t="s">
        <v>656</v>
      </c>
      <c r="B72" s="199">
        <v>4578</v>
      </c>
    </row>
    <row r="73" spans="1:2" s="189" customFormat="1" ht="10.5" customHeight="1">
      <c r="A73" s="165" t="s">
        <v>657</v>
      </c>
      <c r="B73" s="199">
        <v>15057</v>
      </c>
    </row>
    <row r="74" spans="1:2" s="189" customFormat="1" ht="10.5" customHeight="1">
      <c r="A74" s="165" t="s">
        <v>658</v>
      </c>
      <c r="B74" s="199">
        <v>1489</v>
      </c>
    </row>
    <row r="75" spans="1:2" s="189" customFormat="1" ht="10.5" customHeight="1">
      <c r="A75" s="165" t="s">
        <v>659</v>
      </c>
      <c r="B75" s="199">
        <v>5694</v>
      </c>
    </row>
    <row r="76" spans="1:2" s="189" customFormat="1" ht="10.5" customHeight="1">
      <c r="A76" s="165" t="s">
        <v>660</v>
      </c>
      <c r="B76" s="199">
        <v>18945</v>
      </c>
    </row>
    <row r="77" spans="1:2" s="189" customFormat="1" ht="10.5" customHeight="1">
      <c r="A77" s="165" t="s">
        <v>661</v>
      </c>
      <c r="B77" s="199">
        <v>1906</v>
      </c>
    </row>
    <row r="78" spans="1:2" s="189" customFormat="1" ht="10.5" customHeight="1">
      <c r="A78" s="165" t="s">
        <v>662</v>
      </c>
      <c r="B78" s="199">
        <v>7354</v>
      </c>
    </row>
    <row r="79" spans="1:2" s="189" customFormat="1" ht="10.5" customHeight="1">
      <c r="A79" s="165" t="s">
        <v>663</v>
      </c>
      <c r="B79" s="199">
        <v>24702</v>
      </c>
    </row>
    <row r="80" spans="1:2" s="189" customFormat="1" ht="10.5" customHeight="1">
      <c r="A80" s="165" t="s">
        <v>664</v>
      </c>
      <c r="B80" s="199">
        <v>1009</v>
      </c>
    </row>
    <row r="81" spans="1:2" s="189" customFormat="1" ht="10.5" customHeight="1">
      <c r="A81" s="165" t="s">
        <v>665</v>
      </c>
      <c r="B81" s="199">
        <v>3792</v>
      </c>
    </row>
    <row r="82" spans="1:2" s="189" customFormat="1" ht="10.5" customHeight="1">
      <c r="A82" s="165" t="s">
        <v>666</v>
      </c>
      <c r="B82" s="199">
        <v>12611</v>
      </c>
    </row>
    <row r="83" spans="1:2" s="189" customFormat="1" ht="10.5" customHeight="1">
      <c r="A83" s="165" t="s">
        <v>667</v>
      </c>
      <c r="B83" s="199">
        <v>957</v>
      </c>
    </row>
    <row r="84" spans="1:2" s="189" customFormat="1" ht="10.5" customHeight="1">
      <c r="A84" s="165" t="s">
        <v>668</v>
      </c>
      <c r="B84" s="199">
        <v>3590</v>
      </c>
    </row>
    <row r="85" spans="1:2" s="189" customFormat="1" ht="10.5" customHeight="1">
      <c r="A85" s="165" t="s">
        <v>669</v>
      </c>
      <c r="B85" s="199">
        <v>11893</v>
      </c>
    </row>
    <row r="86" spans="1:2" s="189" customFormat="1" ht="10.5" customHeight="1">
      <c r="A86" s="165" t="s">
        <v>670</v>
      </c>
      <c r="B86" s="199">
        <v>917</v>
      </c>
    </row>
    <row r="87" spans="1:2" s="189" customFormat="1" ht="10.5" customHeight="1">
      <c r="A87" s="165" t="s">
        <v>671</v>
      </c>
      <c r="B87" s="199">
        <v>3411</v>
      </c>
    </row>
    <row r="88" spans="1:2" s="189" customFormat="1" ht="10.5" customHeight="1">
      <c r="A88" s="165" t="s">
        <v>672</v>
      </c>
      <c r="B88" s="199">
        <v>11245</v>
      </c>
    </row>
    <row r="89" spans="1:2" s="189" customFormat="1" ht="10.5" customHeight="1">
      <c r="A89" s="165" t="s">
        <v>673</v>
      </c>
      <c r="B89" s="199">
        <v>878</v>
      </c>
    </row>
    <row r="90" spans="1:2" s="189" customFormat="1" ht="10.5" customHeight="1">
      <c r="A90" s="165" t="s">
        <v>674</v>
      </c>
      <c r="B90" s="199">
        <v>3276</v>
      </c>
    </row>
    <row r="91" spans="1:2" s="189" customFormat="1" ht="10.5" customHeight="1">
      <c r="A91" s="165" t="s">
        <v>675</v>
      </c>
      <c r="B91" s="199">
        <v>10812</v>
      </c>
    </row>
    <row r="92" spans="1:2" s="189" customFormat="1" ht="10.5" customHeight="1">
      <c r="A92" s="165" t="s">
        <v>676</v>
      </c>
      <c r="B92" s="199">
        <v>850</v>
      </c>
    </row>
    <row r="93" spans="1:2" s="189" customFormat="1" ht="10.5" customHeight="1">
      <c r="A93" s="165" t="s">
        <v>677</v>
      </c>
      <c r="B93" s="199">
        <v>3145</v>
      </c>
    </row>
    <row r="94" spans="1:2" s="189" customFormat="1" ht="10.5" customHeight="1">
      <c r="A94" s="165" t="s">
        <v>678</v>
      </c>
      <c r="B94" s="199">
        <v>10372</v>
      </c>
    </row>
    <row r="95" spans="1:2" s="190" customFormat="1" ht="12" customHeight="1">
      <c r="A95" s="179" t="s">
        <v>679</v>
      </c>
      <c r="B95" s="200"/>
    </row>
    <row r="96" spans="1:2" s="189" customFormat="1" ht="10.5" customHeight="1">
      <c r="A96" s="165" t="s">
        <v>680</v>
      </c>
      <c r="B96" s="199">
        <v>997</v>
      </c>
    </row>
    <row r="97" spans="1:2" s="189" customFormat="1" ht="10.5" customHeight="1">
      <c r="A97" s="165" t="s">
        <v>681</v>
      </c>
      <c r="B97" s="199">
        <v>2402</v>
      </c>
    </row>
    <row r="98" spans="1:2" s="189" customFormat="1" ht="10.5" customHeight="1">
      <c r="A98" s="165" t="s">
        <v>682</v>
      </c>
      <c r="B98" s="199">
        <v>3717</v>
      </c>
    </row>
    <row r="99" spans="1:2" s="189" customFormat="1" ht="10.5" customHeight="1">
      <c r="A99" s="165" t="s">
        <v>683</v>
      </c>
      <c r="B99" s="199">
        <v>9006</v>
      </c>
    </row>
    <row r="100" spans="1:2" s="189" customFormat="1" ht="10.5" customHeight="1">
      <c r="A100" s="165" t="s">
        <v>684</v>
      </c>
      <c r="B100" s="199">
        <v>12389</v>
      </c>
    </row>
    <row r="101" spans="1:2" s="189" customFormat="1" ht="10.5" customHeight="1">
      <c r="A101" s="165" t="s">
        <v>685</v>
      </c>
      <c r="B101" s="199">
        <v>1048</v>
      </c>
    </row>
    <row r="102" spans="1:2" s="189" customFormat="1" ht="10.5" customHeight="1">
      <c r="A102" s="165" t="s">
        <v>686</v>
      </c>
      <c r="B102" s="199">
        <v>3939</v>
      </c>
    </row>
    <row r="103" spans="1:2" s="189" customFormat="1" ht="10.5" customHeight="1">
      <c r="A103" s="165" t="s">
        <v>687</v>
      </c>
      <c r="B103" s="199">
        <v>13040</v>
      </c>
    </row>
    <row r="104" spans="1:2" s="189" customFormat="1" ht="10.5" customHeight="1">
      <c r="A104" s="165" t="s">
        <v>688</v>
      </c>
      <c r="B104" s="199">
        <v>1175</v>
      </c>
    </row>
    <row r="105" spans="1:2" s="189" customFormat="1" ht="10.5" customHeight="1">
      <c r="A105" s="165" t="s">
        <v>689</v>
      </c>
      <c r="B105" s="199">
        <v>4455</v>
      </c>
    </row>
    <row r="106" spans="1:2" s="189" customFormat="1" ht="10.5" customHeight="1">
      <c r="A106" s="165" t="s">
        <v>690</v>
      </c>
      <c r="B106" s="199">
        <v>14704</v>
      </c>
    </row>
    <row r="107" spans="1:2" s="189" customFormat="1" ht="10.5" customHeight="1">
      <c r="A107" s="165" t="s">
        <v>691</v>
      </c>
      <c r="B107" s="199">
        <v>1453</v>
      </c>
    </row>
    <row r="108" spans="1:2" s="189" customFormat="1" ht="10.5" customHeight="1">
      <c r="A108" s="165" t="s">
        <v>692</v>
      </c>
      <c r="B108" s="199">
        <v>5591</v>
      </c>
    </row>
    <row r="109" spans="1:2" s="189" customFormat="1" ht="10.5" customHeight="1">
      <c r="A109" s="165" t="s">
        <v>693</v>
      </c>
      <c r="B109" s="199">
        <v>18587</v>
      </c>
    </row>
    <row r="110" spans="1:2" s="189" customFormat="1" ht="10.5" customHeight="1">
      <c r="A110" s="165" t="s">
        <v>694</v>
      </c>
      <c r="B110" s="199">
        <v>1870</v>
      </c>
    </row>
    <row r="111" spans="1:2" s="189" customFormat="1" ht="10.5" customHeight="1">
      <c r="A111" s="165" t="s">
        <v>695</v>
      </c>
      <c r="B111" s="199">
        <v>7251</v>
      </c>
    </row>
    <row r="112" spans="1:2" s="189" customFormat="1" ht="10.5" customHeight="1">
      <c r="A112" s="165" t="s">
        <v>696</v>
      </c>
      <c r="B112" s="199">
        <v>24349</v>
      </c>
    </row>
    <row r="113" spans="1:2" s="189" customFormat="1" ht="10.5" customHeight="1">
      <c r="A113" s="165" t="s">
        <v>697</v>
      </c>
      <c r="B113" s="199">
        <v>989</v>
      </c>
    </row>
    <row r="114" spans="1:2" s="189" customFormat="1" ht="10.5" customHeight="1">
      <c r="A114" s="165" t="s">
        <v>698</v>
      </c>
      <c r="B114" s="199">
        <v>3685</v>
      </c>
    </row>
    <row r="115" spans="1:2" s="189" customFormat="1" ht="10.5" customHeight="1">
      <c r="A115" s="165" t="s">
        <v>699</v>
      </c>
      <c r="B115" s="199">
        <v>12254</v>
      </c>
    </row>
    <row r="116" spans="1:2" s="189" customFormat="1" ht="10.5" customHeight="1">
      <c r="A116" s="165" t="s">
        <v>700</v>
      </c>
      <c r="B116" s="199">
        <v>933</v>
      </c>
    </row>
    <row r="117" spans="1:2" s="189" customFormat="1" ht="10.5" customHeight="1">
      <c r="A117" s="165" t="s">
        <v>701</v>
      </c>
      <c r="B117" s="199">
        <v>3486</v>
      </c>
    </row>
    <row r="118" spans="1:2" s="189" customFormat="1" ht="10.5" customHeight="1">
      <c r="A118" s="165" t="s">
        <v>702</v>
      </c>
      <c r="B118" s="199">
        <v>11535</v>
      </c>
    </row>
    <row r="119" spans="1:2" s="189" customFormat="1" ht="10.5" customHeight="1">
      <c r="A119" s="165" t="s">
        <v>703</v>
      </c>
      <c r="B119" s="199">
        <v>885</v>
      </c>
    </row>
    <row r="120" spans="1:2" s="189" customFormat="1" ht="10.5" customHeight="1">
      <c r="A120" s="165" t="s">
        <v>704</v>
      </c>
      <c r="B120" s="199">
        <v>3276</v>
      </c>
    </row>
    <row r="121" spans="1:2" s="189" customFormat="1" ht="10.5" customHeight="1">
      <c r="A121" s="165" t="s">
        <v>705</v>
      </c>
      <c r="B121" s="199">
        <v>10912</v>
      </c>
    </row>
    <row r="122" spans="1:2" s="189" customFormat="1" ht="10.5" customHeight="1">
      <c r="A122" s="165" t="s">
        <v>706</v>
      </c>
      <c r="B122" s="199">
        <v>858</v>
      </c>
    </row>
    <row r="123" spans="1:2" s="189" customFormat="1" ht="10.5" customHeight="1">
      <c r="A123" s="165" t="s">
        <v>707</v>
      </c>
      <c r="B123" s="199">
        <v>3145</v>
      </c>
    </row>
    <row r="124" spans="1:2" s="189" customFormat="1" ht="10.5" customHeight="1">
      <c r="A124" s="165" t="s">
        <v>708</v>
      </c>
      <c r="B124" s="199">
        <v>10451</v>
      </c>
    </row>
    <row r="125" spans="1:2" s="189" customFormat="1" ht="10.5" customHeight="1">
      <c r="A125" s="165" t="s">
        <v>709</v>
      </c>
      <c r="B125" s="199">
        <v>822</v>
      </c>
    </row>
    <row r="126" spans="1:2" s="189" customFormat="1" ht="10.5" customHeight="1">
      <c r="A126" s="165" t="s">
        <v>710</v>
      </c>
      <c r="B126" s="199">
        <v>3018</v>
      </c>
    </row>
    <row r="127" spans="1:2" s="189" customFormat="1" ht="10.5" customHeight="1">
      <c r="A127" s="165" t="s">
        <v>711</v>
      </c>
      <c r="B127" s="199">
        <v>10018</v>
      </c>
    </row>
    <row r="128" spans="1:2" s="190" customFormat="1" ht="12" customHeight="1">
      <c r="A128" s="179" t="s">
        <v>712</v>
      </c>
      <c r="B128" s="200"/>
    </row>
    <row r="129" spans="1:2" s="189" customFormat="1" ht="10.5" customHeight="1">
      <c r="A129" s="165" t="s">
        <v>713</v>
      </c>
      <c r="B129" s="199">
        <v>945</v>
      </c>
    </row>
    <row r="130" spans="1:2" s="189" customFormat="1" ht="10.5" customHeight="1">
      <c r="A130" s="165" t="s">
        <v>714</v>
      </c>
      <c r="B130" s="199">
        <v>3625</v>
      </c>
    </row>
    <row r="131" spans="1:2" s="189" customFormat="1" ht="10.5" customHeight="1">
      <c r="A131" s="165" t="s">
        <v>715</v>
      </c>
      <c r="B131" s="199">
        <v>8418</v>
      </c>
    </row>
    <row r="132" spans="1:2" s="189" customFormat="1" ht="10.5" customHeight="1">
      <c r="A132" s="165" t="s">
        <v>716</v>
      </c>
      <c r="B132" s="199">
        <v>11333</v>
      </c>
    </row>
    <row r="133" spans="1:2" s="189" customFormat="1" ht="10.5" customHeight="1">
      <c r="A133" s="165" t="s">
        <v>717</v>
      </c>
      <c r="B133" s="199">
        <v>1005</v>
      </c>
    </row>
    <row r="134" spans="1:2" s="189" customFormat="1" ht="10.5" customHeight="1">
      <c r="A134" s="165" t="s">
        <v>718</v>
      </c>
      <c r="B134" s="199">
        <v>3780</v>
      </c>
    </row>
    <row r="135" spans="1:2" s="189" customFormat="1" ht="10.5" customHeight="1">
      <c r="A135" s="165" t="s">
        <v>719</v>
      </c>
      <c r="B135" s="199">
        <v>11801</v>
      </c>
    </row>
    <row r="136" spans="1:2" s="189" customFormat="1" ht="10.5" customHeight="1">
      <c r="A136" s="165" t="s">
        <v>720</v>
      </c>
      <c r="B136" s="199">
        <v>1036</v>
      </c>
    </row>
    <row r="137" spans="1:2" s="189" customFormat="1" ht="10.5" customHeight="1">
      <c r="A137" s="165" t="s">
        <v>721</v>
      </c>
      <c r="B137" s="199">
        <v>3836</v>
      </c>
    </row>
    <row r="138" spans="1:2" s="189" customFormat="1" ht="10.5" customHeight="1">
      <c r="A138" s="165" t="s">
        <v>722</v>
      </c>
      <c r="B138" s="199">
        <v>12079</v>
      </c>
    </row>
    <row r="139" spans="1:2" s="189" customFormat="1" ht="10.5" customHeight="1">
      <c r="A139" s="165" t="s">
        <v>723</v>
      </c>
      <c r="B139" s="199">
        <v>1390</v>
      </c>
    </row>
    <row r="140" spans="1:2" s="189" customFormat="1" ht="10.5" customHeight="1">
      <c r="A140" s="165" t="s">
        <v>724</v>
      </c>
      <c r="B140" s="199">
        <v>5205</v>
      </c>
    </row>
    <row r="141" spans="1:2" s="189" customFormat="1" ht="10.5" customHeight="1">
      <c r="A141" s="165" t="s">
        <v>725</v>
      </c>
      <c r="B141" s="199">
        <v>16880</v>
      </c>
    </row>
    <row r="142" spans="1:2" s="189" customFormat="1" ht="10.5" customHeight="1">
      <c r="A142" s="165" t="s">
        <v>726</v>
      </c>
      <c r="B142" s="199">
        <v>1835</v>
      </c>
    </row>
    <row r="143" spans="1:2" s="189" customFormat="1" ht="10.5" customHeight="1">
      <c r="A143" s="165" t="s">
        <v>727</v>
      </c>
      <c r="B143" s="199">
        <v>6973</v>
      </c>
    </row>
    <row r="144" spans="1:2" s="189" customFormat="1" ht="10.5" customHeight="1">
      <c r="A144" s="165" t="s">
        <v>728</v>
      </c>
      <c r="B144" s="199">
        <v>23054</v>
      </c>
    </row>
    <row r="145" spans="1:2" s="189" customFormat="1" ht="10.5" customHeight="1">
      <c r="A145" s="165" t="s">
        <v>729</v>
      </c>
      <c r="B145" s="199">
        <v>937</v>
      </c>
    </row>
    <row r="146" spans="1:2" s="189" customFormat="1" ht="10.5" customHeight="1">
      <c r="A146" s="165" t="s">
        <v>729</v>
      </c>
      <c r="B146" s="199">
        <v>3443</v>
      </c>
    </row>
    <row r="147" spans="1:2" s="189" customFormat="1" ht="10.5" customHeight="1">
      <c r="A147" s="165" t="s">
        <v>729</v>
      </c>
      <c r="B147" s="199">
        <v>10840</v>
      </c>
    </row>
    <row r="148" spans="1:2" s="189" customFormat="1" ht="10.5" customHeight="1">
      <c r="A148" s="165" t="s">
        <v>730</v>
      </c>
      <c r="B148" s="199">
        <v>874</v>
      </c>
    </row>
    <row r="149" spans="1:2" s="189" customFormat="1" ht="10.5" customHeight="1">
      <c r="A149" s="165" t="s">
        <v>730</v>
      </c>
      <c r="B149" s="199">
        <v>3280</v>
      </c>
    </row>
    <row r="150" spans="1:2" s="189" customFormat="1" ht="10.5" customHeight="1">
      <c r="A150" s="165" t="s">
        <v>730</v>
      </c>
      <c r="B150" s="199">
        <v>10475</v>
      </c>
    </row>
    <row r="151" spans="1:2" s="189" customFormat="1" ht="10.5" customHeight="1">
      <c r="A151" s="165" t="s">
        <v>731</v>
      </c>
      <c r="B151" s="199">
        <v>842</v>
      </c>
    </row>
    <row r="152" spans="1:2" s="189" customFormat="1" ht="10.5" customHeight="1">
      <c r="A152" s="165" t="s">
        <v>731</v>
      </c>
      <c r="B152" s="199">
        <v>3177</v>
      </c>
    </row>
    <row r="153" spans="1:2" s="189" customFormat="1" ht="10.5" customHeight="1">
      <c r="A153" s="165" t="s">
        <v>731</v>
      </c>
      <c r="B153" s="199">
        <v>10058</v>
      </c>
    </row>
    <row r="154" spans="1:2" s="189" customFormat="1" ht="10.5" customHeight="1">
      <c r="A154" s="165" t="s">
        <v>732</v>
      </c>
      <c r="B154" s="199">
        <v>818</v>
      </c>
    </row>
    <row r="155" spans="1:2" s="189" customFormat="1" ht="10.5" customHeight="1">
      <c r="A155" s="165" t="s">
        <v>732</v>
      </c>
      <c r="B155" s="199">
        <v>3105</v>
      </c>
    </row>
    <row r="156" spans="1:2" s="189" customFormat="1" ht="10.5" customHeight="1">
      <c r="A156" s="165" t="s">
        <v>732</v>
      </c>
      <c r="B156" s="199">
        <v>9740</v>
      </c>
    </row>
    <row r="157" spans="1:2" s="189" customFormat="1" ht="10.5" customHeight="1">
      <c r="A157" s="165" t="s">
        <v>733</v>
      </c>
      <c r="B157" s="199">
        <v>802</v>
      </c>
    </row>
    <row r="158" spans="1:2" s="189" customFormat="1" ht="10.5" customHeight="1">
      <c r="A158" s="165" t="s">
        <v>733</v>
      </c>
      <c r="B158" s="199">
        <v>3026</v>
      </c>
    </row>
    <row r="159" spans="1:2" s="189" customFormat="1" ht="10.5" customHeight="1">
      <c r="A159" s="165" t="s">
        <v>733</v>
      </c>
      <c r="B159" s="199">
        <v>9462</v>
      </c>
    </row>
    <row r="160" spans="1:2" s="190" customFormat="1" ht="12" customHeight="1">
      <c r="A160" s="179" t="s">
        <v>734</v>
      </c>
      <c r="B160" s="200"/>
    </row>
    <row r="161" spans="1:2" s="189" customFormat="1" ht="10.5" customHeight="1">
      <c r="A161" s="165" t="s">
        <v>735</v>
      </c>
      <c r="B161" s="199">
        <v>790</v>
      </c>
    </row>
    <row r="162" spans="1:2" s="189" customFormat="1" ht="10.5" customHeight="1">
      <c r="A162" s="165" t="s">
        <v>736</v>
      </c>
      <c r="B162" s="199">
        <v>2851</v>
      </c>
    </row>
    <row r="163" spans="1:2" s="189" customFormat="1" ht="10.5" customHeight="1">
      <c r="A163" s="165" t="s">
        <v>737</v>
      </c>
      <c r="B163" s="199">
        <v>9518</v>
      </c>
    </row>
    <row r="164" spans="1:2" s="189" customFormat="1" ht="10.5" customHeight="1">
      <c r="A164" s="165" t="s">
        <v>738</v>
      </c>
      <c r="B164" s="199">
        <v>834</v>
      </c>
    </row>
    <row r="165" spans="1:2" s="189" customFormat="1" ht="10.5" customHeight="1">
      <c r="A165" s="165" t="s">
        <v>739</v>
      </c>
      <c r="B165" s="199">
        <v>3010</v>
      </c>
    </row>
    <row r="166" spans="1:2" s="189" customFormat="1" ht="10.5" customHeight="1">
      <c r="A166" s="165" t="s">
        <v>740</v>
      </c>
      <c r="B166" s="199">
        <v>10050</v>
      </c>
    </row>
    <row r="167" spans="1:2" s="189" customFormat="1" ht="10.5" customHeight="1">
      <c r="A167" s="165" t="s">
        <v>741</v>
      </c>
      <c r="B167" s="199">
        <v>905</v>
      </c>
    </row>
    <row r="168" spans="1:2" s="189" customFormat="1" ht="10.5" customHeight="1">
      <c r="A168" s="165" t="s">
        <v>742</v>
      </c>
      <c r="B168" s="199">
        <v>3316</v>
      </c>
    </row>
    <row r="169" spans="1:2" s="189" customFormat="1" ht="10.5" customHeight="1">
      <c r="A169" s="165" t="s">
        <v>743</v>
      </c>
      <c r="B169" s="199">
        <v>10785</v>
      </c>
    </row>
    <row r="170" spans="1:2" s="189" customFormat="1" ht="10.5" customHeight="1">
      <c r="A170" s="165" t="s">
        <v>744</v>
      </c>
      <c r="B170" s="199">
        <v>1211</v>
      </c>
    </row>
    <row r="171" spans="1:2" s="189" customFormat="1" ht="10.5" customHeight="1">
      <c r="A171" s="165" t="s">
        <v>745</v>
      </c>
      <c r="B171" s="199">
        <v>4519</v>
      </c>
    </row>
    <row r="172" spans="1:2" s="189" customFormat="1" ht="10.5" customHeight="1">
      <c r="A172" s="165" t="s">
        <v>746</v>
      </c>
      <c r="B172" s="199">
        <v>14978</v>
      </c>
    </row>
    <row r="173" spans="1:2" s="189" customFormat="1" ht="10.5" customHeight="1">
      <c r="A173" s="165" t="s">
        <v>747</v>
      </c>
      <c r="B173" s="199">
        <v>1715</v>
      </c>
    </row>
    <row r="174" spans="1:2" s="189" customFormat="1" ht="10.5" customHeight="1">
      <c r="A174" s="165" t="s">
        <v>748</v>
      </c>
      <c r="B174" s="199">
        <v>6556</v>
      </c>
    </row>
    <row r="175" spans="1:2" s="189" customFormat="1" ht="10.5" customHeight="1">
      <c r="A175" s="165" t="s">
        <v>749</v>
      </c>
      <c r="B175" s="199">
        <v>22078</v>
      </c>
    </row>
    <row r="176" spans="1:2" s="189" customFormat="1" ht="10.5" customHeight="1">
      <c r="A176" s="165" t="s">
        <v>750</v>
      </c>
      <c r="B176" s="199">
        <v>754</v>
      </c>
    </row>
    <row r="177" spans="1:2" s="189" customFormat="1" ht="10.5" customHeight="1">
      <c r="A177" s="165" t="s">
        <v>750</v>
      </c>
      <c r="B177" s="199">
        <v>2764</v>
      </c>
    </row>
    <row r="178" spans="1:2" s="189" customFormat="1" ht="10.5" customHeight="1">
      <c r="A178" s="165" t="s">
        <v>750</v>
      </c>
      <c r="B178" s="199">
        <v>8994</v>
      </c>
    </row>
    <row r="179" spans="1:2" s="189" customFormat="1" ht="10.5" customHeight="1">
      <c r="A179" s="165" t="s">
        <v>751</v>
      </c>
      <c r="B179" s="199">
        <v>739</v>
      </c>
    </row>
    <row r="180" spans="1:2" s="189" customFormat="1" ht="10.5" customHeight="1">
      <c r="A180" s="165" t="s">
        <v>751</v>
      </c>
      <c r="B180" s="199">
        <v>2684</v>
      </c>
    </row>
    <row r="181" spans="1:2" s="189" customFormat="1" ht="10.5" customHeight="1">
      <c r="A181" s="165" t="s">
        <v>751</v>
      </c>
      <c r="B181" s="199">
        <v>8696</v>
      </c>
    </row>
    <row r="182" spans="1:2" s="189" customFormat="1" ht="10.5" customHeight="1">
      <c r="A182" s="165" t="s">
        <v>752</v>
      </c>
      <c r="B182" s="199">
        <v>715</v>
      </c>
    </row>
    <row r="183" spans="1:2" s="189" customFormat="1" ht="10.5" customHeight="1">
      <c r="A183" s="165" t="s">
        <v>752</v>
      </c>
      <c r="B183" s="199">
        <v>2601</v>
      </c>
    </row>
    <row r="184" spans="1:2" s="189" customFormat="1" ht="10.5" customHeight="1">
      <c r="A184" s="165" t="s">
        <v>752</v>
      </c>
      <c r="B184" s="199">
        <v>8406</v>
      </c>
    </row>
    <row r="185" spans="1:2" s="189" customFormat="1" ht="10.5" customHeight="1">
      <c r="A185" s="165" t="s">
        <v>753</v>
      </c>
      <c r="B185" s="199">
        <v>695</v>
      </c>
    </row>
    <row r="186" spans="1:2" s="189" customFormat="1" ht="10.5" customHeight="1">
      <c r="A186" s="165" t="s">
        <v>753</v>
      </c>
      <c r="B186" s="199">
        <v>2561</v>
      </c>
    </row>
    <row r="187" spans="1:2" s="189" customFormat="1" ht="10.5" customHeight="1">
      <c r="A187" s="165" t="s">
        <v>753</v>
      </c>
      <c r="B187" s="199">
        <v>8160</v>
      </c>
    </row>
    <row r="188" spans="1:2" s="189" customFormat="1" ht="10.5" customHeight="1">
      <c r="A188" s="165" t="s">
        <v>754</v>
      </c>
      <c r="B188" s="199">
        <v>675</v>
      </c>
    </row>
    <row r="189" spans="1:2" s="189" customFormat="1" ht="10.5" customHeight="1">
      <c r="A189" s="165" t="s">
        <v>754</v>
      </c>
      <c r="B189" s="199">
        <v>2474</v>
      </c>
    </row>
    <row r="190" spans="1:2" s="189" customFormat="1" ht="10.5" customHeight="1">
      <c r="A190" s="165" t="s">
        <v>754</v>
      </c>
      <c r="B190" s="199">
        <v>7946</v>
      </c>
    </row>
    <row r="191" spans="1:2" s="190" customFormat="1" ht="12" customHeight="1">
      <c r="A191" s="179" t="s">
        <v>755</v>
      </c>
      <c r="B191" s="200"/>
    </row>
    <row r="192" spans="1:2" s="189" customFormat="1" ht="10.5" customHeight="1">
      <c r="A192" s="165" t="s">
        <v>756</v>
      </c>
      <c r="B192" s="199">
        <v>659</v>
      </c>
    </row>
    <row r="193" spans="1:2" s="189" customFormat="1" ht="10.5" customHeight="1">
      <c r="A193" s="165" t="s">
        <v>757</v>
      </c>
      <c r="B193" s="199">
        <v>1549</v>
      </c>
    </row>
    <row r="194" spans="1:2" s="189" customFormat="1" ht="10.5" customHeight="1">
      <c r="A194" s="165" t="s">
        <v>758</v>
      </c>
      <c r="B194" s="199">
        <v>2371</v>
      </c>
    </row>
    <row r="195" spans="1:2" s="189" customFormat="1" ht="10.5" customHeight="1">
      <c r="A195" s="165" t="s">
        <v>759</v>
      </c>
      <c r="B195" s="199">
        <v>5539</v>
      </c>
    </row>
    <row r="196" spans="1:2" s="189" customFormat="1" ht="10.5" customHeight="1">
      <c r="A196" s="165" t="s">
        <v>760</v>
      </c>
      <c r="B196" s="199">
        <v>7346</v>
      </c>
    </row>
    <row r="197" spans="1:2" s="189" customFormat="1" ht="10.5" customHeight="1">
      <c r="A197" s="165" t="s">
        <v>761</v>
      </c>
      <c r="B197" s="199">
        <v>699</v>
      </c>
    </row>
    <row r="198" spans="1:2" s="189" customFormat="1" ht="10.5" customHeight="1">
      <c r="A198" s="165" t="s">
        <v>762</v>
      </c>
      <c r="B198" s="199">
        <v>2545</v>
      </c>
    </row>
    <row r="199" spans="1:2" s="189" customFormat="1" ht="10.5" customHeight="1">
      <c r="A199" s="165" t="s">
        <v>763</v>
      </c>
      <c r="B199" s="199">
        <v>5873</v>
      </c>
    </row>
    <row r="200" spans="1:2" s="189" customFormat="1" ht="10.5" customHeight="1">
      <c r="A200" s="165" t="s">
        <v>764</v>
      </c>
      <c r="B200" s="199">
        <v>7934</v>
      </c>
    </row>
    <row r="201" spans="1:2" s="189" customFormat="1" ht="10.5" customHeight="1">
      <c r="A201" s="165" t="s">
        <v>765</v>
      </c>
      <c r="B201" s="199">
        <v>830</v>
      </c>
    </row>
    <row r="202" spans="1:2" s="189" customFormat="1" ht="10.5" customHeight="1">
      <c r="A202" s="165" t="s">
        <v>766</v>
      </c>
      <c r="B202" s="199">
        <v>3026</v>
      </c>
    </row>
    <row r="203" spans="1:2" s="189" customFormat="1" ht="10.5" customHeight="1">
      <c r="A203" s="165" t="s">
        <v>767</v>
      </c>
      <c r="B203" s="199">
        <v>7108</v>
      </c>
    </row>
    <row r="204" spans="1:2" s="189" customFormat="1" ht="10.5" customHeight="1">
      <c r="A204" s="165" t="s">
        <v>768</v>
      </c>
      <c r="B204" s="199">
        <v>9601</v>
      </c>
    </row>
    <row r="205" spans="1:2" s="189" customFormat="1" ht="10.5" customHeight="1">
      <c r="A205" s="165" t="s">
        <v>769</v>
      </c>
      <c r="B205" s="199">
        <v>1052</v>
      </c>
    </row>
    <row r="206" spans="1:2" s="189" customFormat="1" ht="10.5" customHeight="1">
      <c r="A206" s="165" t="s">
        <v>770</v>
      </c>
      <c r="B206" s="199">
        <v>3864</v>
      </c>
    </row>
    <row r="207" spans="1:2" s="189" customFormat="1" ht="10.5" customHeight="1">
      <c r="A207" s="165" t="s">
        <v>771</v>
      </c>
      <c r="B207" s="199">
        <v>9292</v>
      </c>
    </row>
    <row r="208" spans="1:2" s="189" customFormat="1" ht="10.5" customHeight="1">
      <c r="A208" s="165" t="s">
        <v>772</v>
      </c>
      <c r="B208" s="199">
        <v>12552</v>
      </c>
    </row>
    <row r="209" spans="1:2" s="189" customFormat="1" ht="10.5" customHeight="1">
      <c r="A209" s="165" t="s">
        <v>773</v>
      </c>
      <c r="B209" s="199">
        <v>1656</v>
      </c>
    </row>
    <row r="210" spans="1:2" s="189" customFormat="1" ht="10.5" customHeight="1">
      <c r="A210" s="165" t="s">
        <v>774</v>
      </c>
      <c r="B210" s="199">
        <v>6290</v>
      </c>
    </row>
    <row r="211" spans="1:2" s="189" customFormat="1" ht="10.5" customHeight="1">
      <c r="A211" s="165" t="s">
        <v>775</v>
      </c>
      <c r="B211" s="199">
        <v>15192</v>
      </c>
    </row>
    <row r="212" spans="1:2" s="189" customFormat="1" ht="10.5" customHeight="1">
      <c r="A212" s="165" t="s">
        <v>776</v>
      </c>
      <c r="B212" s="199">
        <v>20811</v>
      </c>
    </row>
    <row r="213" spans="1:2" s="189" customFormat="1" ht="10.5" customHeight="1">
      <c r="A213" s="165" t="s">
        <v>777</v>
      </c>
      <c r="B213" s="199">
        <v>623</v>
      </c>
    </row>
    <row r="214" spans="1:2" s="189" customFormat="1" ht="10.5" customHeight="1">
      <c r="A214" s="165" t="s">
        <v>778</v>
      </c>
      <c r="B214" s="199">
        <v>2307</v>
      </c>
    </row>
    <row r="215" spans="1:2" s="189" customFormat="1" ht="10.5" customHeight="1">
      <c r="A215" s="165" t="s">
        <v>779</v>
      </c>
      <c r="B215" s="199">
        <v>5448</v>
      </c>
    </row>
    <row r="216" spans="1:2" s="189" customFormat="1" ht="10.5" customHeight="1">
      <c r="A216" s="165" t="s">
        <v>780</v>
      </c>
      <c r="B216" s="199">
        <v>7223</v>
      </c>
    </row>
    <row r="217" spans="1:2" s="189" customFormat="1" ht="10.5" customHeight="1">
      <c r="A217" s="165" t="s">
        <v>781</v>
      </c>
      <c r="B217" s="199">
        <v>619</v>
      </c>
    </row>
    <row r="218" spans="1:2" s="189" customFormat="1" ht="10.5" customHeight="1">
      <c r="A218" s="165" t="s">
        <v>782</v>
      </c>
      <c r="B218" s="199">
        <v>2251</v>
      </c>
    </row>
    <row r="219" spans="1:2" s="189" customFormat="1" ht="10.5" customHeight="1">
      <c r="A219" s="165" t="s">
        <v>783</v>
      </c>
      <c r="B219" s="199">
        <v>5416</v>
      </c>
    </row>
    <row r="220" spans="1:2" s="189" customFormat="1" ht="10.5" customHeight="1">
      <c r="A220" s="165" t="s">
        <v>784</v>
      </c>
      <c r="B220" s="199">
        <v>7175</v>
      </c>
    </row>
    <row r="221" spans="1:2" s="189" customFormat="1" ht="10.5" customHeight="1">
      <c r="A221" s="165" t="s">
        <v>785</v>
      </c>
      <c r="B221" s="199">
        <v>604</v>
      </c>
    </row>
    <row r="222" spans="1:2" s="189" customFormat="1" ht="10.5" customHeight="1">
      <c r="A222" s="165" t="s">
        <v>786</v>
      </c>
      <c r="B222" s="199">
        <v>2200</v>
      </c>
    </row>
    <row r="223" spans="1:2" s="189" customFormat="1" ht="10.5" customHeight="1">
      <c r="A223" s="165" t="s">
        <v>787</v>
      </c>
      <c r="B223" s="199">
        <v>5293</v>
      </c>
    </row>
    <row r="224" spans="1:2" s="189" customFormat="1" ht="10.5" customHeight="1">
      <c r="A224" s="165" t="s">
        <v>788</v>
      </c>
      <c r="B224" s="199">
        <v>7020</v>
      </c>
    </row>
    <row r="225" spans="1:2" s="189" customFormat="1" ht="10.5" customHeight="1">
      <c r="A225" s="165" t="s">
        <v>789</v>
      </c>
      <c r="B225" s="199">
        <v>584</v>
      </c>
    </row>
    <row r="226" spans="1:2" s="189" customFormat="1" ht="10.5" customHeight="1">
      <c r="A226" s="165" t="s">
        <v>790</v>
      </c>
      <c r="B226" s="199">
        <v>2176</v>
      </c>
    </row>
    <row r="227" spans="1:2" s="189" customFormat="1" ht="10.5" customHeight="1">
      <c r="A227" s="165" t="s">
        <v>791</v>
      </c>
      <c r="B227" s="199">
        <v>5198</v>
      </c>
    </row>
    <row r="228" spans="1:2" s="189" customFormat="1" ht="10.5" customHeight="1">
      <c r="A228" s="165" t="s">
        <v>792</v>
      </c>
      <c r="B228" s="199">
        <v>6889</v>
      </c>
    </row>
    <row r="229" spans="1:2" s="189" customFormat="1" ht="10.5" customHeight="1">
      <c r="A229" s="165" t="s">
        <v>793</v>
      </c>
      <c r="B229" s="199">
        <v>572</v>
      </c>
    </row>
    <row r="230" spans="1:2" s="189" customFormat="1" ht="10.5" customHeight="1">
      <c r="A230" s="165" t="s">
        <v>794</v>
      </c>
      <c r="B230" s="199">
        <v>2116</v>
      </c>
    </row>
    <row r="231" spans="1:2" s="189" customFormat="1" ht="10.5" customHeight="1">
      <c r="A231" s="165" t="s">
        <v>795</v>
      </c>
      <c r="B231" s="199">
        <v>5071</v>
      </c>
    </row>
    <row r="232" spans="1:2" s="189" customFormat="1" ht="10.5" customHeight="1">
      <c r="A232" s="165" t="s">
        <v>796</v>
      </c>
      <c r="B232" s="199">
        <v>6723</v>
      </c>
    </row>
    <row r="233" spans="1:2" s="190" customFormat="1" ht="12" customHeight="1">
      <c r="A233" s="179" t="s">
        <v>797</v>
      </c>
      <c r="B233" s="200"/>
    </row>
    <row r="234" spans="1:2" s="189" customFormat="1" ht="10.5" customHeight="1">
      <c r="A234" s="165" t="s">
        <v>798</v>
      </c>
      <c r="B234" s="199">
        <v>2494</v>
      </c>
    </row>
    <row r="235" spans="1:2" s="189" customFormat="1" ht="10.5" customHeight="1">
      <c r="A235" s="165" t="s">
        <v>799</v>
      </c>
      <c r="B235" s="199">
        <v>8323</v>
      </c>
    </row>
    <row r="236" spans="1:2" s="189" customFormat="1" ht="10.5" customHeight="1">
      <c r="A236" s="165" t="s">
        <v>800</v>
      </c>
      <c r="B236" s="199">
        <v>2891</v>
      </c>
    </row>
    <row r="237" spans="1:2" s="189" customFormat="1" ht="10.5" customHeight="1">
      <c r="A237" s="165" t="s">
        <v>801</v>
      </c>
      <c r="B237" s="199">
        <v>9685</v>
      </c>
    </row>
    <row r="238" spans="1:2" s="190" customFormat="1" ht="12" customHeight="1">
      <c r="A238" s="179" t="s">
        <v>802</v>
      </c>
      <c r="B238" s="200"/>
    </row>
    <row r="239" spans="1:2" s="189" customFormat="1" ht="10.5" customHeight="1">
      <c r="A239" s="165" t="s">
        <v>803</v>
      </c>
      <c r="B239" s="199">
        <v>622</v>
      </c>
    </row>
    <row r="240" spans="1:2" s="189" customFormat="1" ht="10.5" customHeight="1">
      <c r="A240" s="165" t="s">
        <v>804</v>
      </c>
      <c r="B240" s="199">
        <v>1793</v>
      </c>
    </row>
    <row r="241" spans="1:2" s="190" customFormat="1" ht="12" customHeight="1">
      <c r="A241" s="179" t="s">
        <v>805</v>
      </c>
      <c r="B241" s="200"/>
    </row>
    <row r="242" spans="1:2" s="189" customFormat="1" ht="10.5" customHeight="1">
      <c r="A242" s="165" t="s">
        <v>806</v>
      </c>
      <c r="B242" s="199">
        <v>527</v>
      </c>
    </row>
    <row r="243" spans="1:2" s="190" customFormat="1" ht="12" customHeight="1">
      <c r="A243" s="197" t="s">
        <v>807</v>
      </c>
      <c r="B243" s="201"/>
    </row>
    <row r="244" spans="1:2" s="189" customFormat="1" ht="10.5" customHeight="1">
      <c r="A244" s="165" t="s">
        <v>808</v>
      </c>
      <c r="B244" s="199">
        <v>728</v>
      </c>
    </row>
    <row r="245" spans="1:2" s="189" customFormat="1" ht="10.5" customHeight="1">
      <c r="A245" s="165" t="s">
        <v>809</v>
      </c>
      <c r="B245" s="199">
        <v>2691</v>
      </c>
    </row>
    <row r="246" spans="1:2" s="190" customFormat="1" ht="12" customHeight="1">
      <c r="A246" s="179" t="s">
        <v>810</v>
      </c>
      <c r="B246" s="200"/>
    </row>
    <row r="247" spans="1:2" s="189" customFormat="1" ht="10.5" customHeight="1">
      <c r="A247" s="165" t="s">
        <v>811</v>
      </c>
      <c r="B247" s="199">
        <v>897</v>
      </c>
    </row>
    <row r="248" spans="1:2" s="189" customFormat="1" ht="10.5" customHeight="1">
      <c r="A248" s="165" t="s">
        <v>812</v>
      </c>
      <c r="B248" s="199">
        <v>3443</v>
      </c>
    </row>
    <row r="249" spans="1:2" s="189" customFormat="1" ht="10.5" customHeight="1">
      <c r="A249" s="165" t="s">
        <v>813</v>
      </c>
      <c r="B249" s="199">
        <v>11519</v>
      </c>
    </row>
    <row r="250" spans="1:2" s="190" customFormat="1" ht="12.75" customHeight="1">
      <c r="A250" s="179" t="s">
        <v>814</v>
      </c>
      <c r="B250" s="200"/>
    </row>
    <row r="251" spans="1:2" s="189" customFormat="1" ht="10.5" customHeight="1">
      <c r="A251" s="165" t="s">
        <v>815</v>
      </c>
      <c r="B251" s="199">
        <v>1152</v>
      </c>
    </row>
    <row r="252" spans="1:2" s="189" customFormat="1" ht="10.5" customHeight="1">
      <c r="A252" s="165" t="s">
        <v>816</v>
      </c>
      <c r="B252" s="199">
        <v>1684</v>
      </c>
    </row>
    <row r="253" spans="1:2" s="189" customFormat="1" ht="10.5" customHeight="1">
      <c r="A253" s="165" t="s">
        <v>817</v>
      </c>
      <c r="B253" s="199">
        <v>5206</v>
      </c>
    </row>
    <row r="254" spans="1:2" s="189" customFormat="1" ht="10.5" customHeight="1">
      <c r="A254" s="165" t="s">
        <v>818</v>
      </c>
      <c r="B254" s="199">
        <v>1338</v>
      </c>
    </row>
    <row r="255" spans="1:2" s="189" customFormat="1" ht="10.5" customHeight="1">
      <c r="A255" s="165" t="s">
        <v>819</v>
      </c>
      <c r="B255" s="199">
        <v>1950</v>
      </c>
    </row>
    <row r="256" spans="1:2" s="189" customFormat="1" ht="10.5" customHeight="1">
      <c r="A256" s="165" t="s">
        <v>820</v>
      </c>
      <c r="B256" s="199">
        <v>6179</v>
      </c>
    </row>
    <row r="257" spans="1:2" s="189" customFormat="1" ht="10.5" customHeight="1">
      <c r="A257" s="165" t="s">
        <v>821</v>
      </c>
      <c r="B257" s="199">
        <v>1259</v>
      </c>
    </row>
    <row r="258" spans="1:2" s="189" customFormat="1" ht="10.5" customHeight="1">
      <c r="A258" s="165" t="s">
        <v>822</v>
      </c>
      <c r="B258" s="199">
        <v>1815</v>
      </c>
    </row>
    <row r="259" spans="1:2" s="189" customFormat="1" ht="10.5" customHeight="1">
      <c r="A259" s="165" t="s">
        <v>823</v>
      </c>
      <c r="B259" s="199">
        <v>5730</v>
      </c>
    </row>
    <row r="260" spans="1:2" s="190" customFormat="1" ht="12.75" customHeight="1">
      <c r="A260" s="179" t="s">
        <v>824</v>
      </c>
      <c r="B260" s="200"/>
    </row>
    <row r="261" spans="1:2" s="189" customFormat="1" ht="10.5" customHeight="1">
      <c r="A261" s="165" t="s">
        <v>825</v>
      </c>
      <c r="B261" s="199">
        <v>1247</v>
      </c>
    </row>
    <row r="262" spans="1:2" s="189" customFormat="1" ht="10.5" customHeight="1">
      <c r="A262" s="165" t="s">
        <v>826</v>
      </c>
      <c r="B262" s="199">
        <v>3828</v>
      </c>
    </row>
    <row r="263" spans="1:2" s="189" customFormat="1" ht="10.5" customHeight="1">
      <c r="A263" s="165" t="s">
        <v>827</v>
      </c>
      <c r="B263" s="199">
        <v>1561</v>
      </c>
    </row>
    <row r="264" spans="1:2" s="189" customFormat="1" ht="10.5" customHeight="1">
      <c r="A264" s="165" t="s">
        <v>828</v>
      </c>
      <c r="B264" s="199">
        <v>4908</v>
      </c>
    </row>
    <row r="265" spans="1:2" s="189" customFormat="1" ht="10.5" customHeight="1">
      <c r="A265" s="165" t="s">
        <v>829</v>
      </c>
      <c r="B265" s="199">
        <v>1350</v>
      </c>
    </row>
    <row r="266" spans="1:2" s="189" customFormat="1" ht="10.5" customHeight="1">
      <c r="A266" s="165" t="s">
        <v>830</v>
      </c>
      <c r="B266" s="199">
        <v>4229</v>
      </c>
    </row>
    <row r="267" spans="1:2" s="190" customFormat="1" ht="12.75" customHeight="1">
      <c r="A267" s="179" t="s">
        <v>831</v>
      </c>
      <c r="B267" s="200"/>
    </row>
    <row r="268" spans="1:2" s="189" customFormat="1" ht="10.5" customHeight="1">
      <c r="A268" s="165" t="s">
        <v>832</v>
      </c>
      <c r="B268" s="199">
        <v>1390</v>
      </c>
    </row>
    <row r="269" spans="1:2" s="189" customFormat="1" ht="10.5" customHeight="1">
      <c r="A269" s="165" t="s">
        <v>833</v>
      </c>
      <c r="B269" s="199">
        <v>2085</v>
      </c>
    </row>
    <row r="270" spans="1:2" s="189" customFormat="1" ht="10.5" customHeight="1">
      <c r="A270" s="165" t="s">
        <v>834</v>
      </c>
      <c r="B270" s="199">
        <v>6472</v>
      </c>
    </row>
    <row r="271" spans="1:2" s="189" customFormat="1" ht="10.5" customHeight="1">
      <c r="A271" s="165" t="s">
        <v>835</v>
      </c>
      <c r="B271" s="199">
        <v>1509</v>
      </c>
    </row>
    <row r="272" spans="1:2" s="189" customFormat="1" ht="10.5" customHeight="1">
      <c r="A272" s="165" t="s">
        <v>836</v>
      </c>
      <c r="B272" s="199">
        <v>2236</v>
      </c>
    </row>
    <row r="273" spans="1:2" s="189" customFormat="1" ht="10.5" customHeight="1">
      <c r="A273" s="165" t="s">
        <v>837</v>
      </c>
      <c r="B273" s="199">
        <v>7048</v>
      </c>
    </row>
    <row r="274" spans="1:2" s="190" customFormat="1" ht="12.75" customHeight="1">
      <c r="A274" s="179" t="s">
        <v>838</v>
      </c>
      <c r="B274" s="200"/>
    </row>
    <row r="275" spans="1:2" s="189" customFormat="1" ht="10.5" customHeight="1">
      <c r="A275" s="165" t="s">
        <v>839</v>
      </c>
      <c r="B275" s="199">
        <v>830</v>
      </c>
    </row>
    <row r="276" spans="1:2" s="189" customFormat="1" ht="10.5" customHeight="1">
      <c r="A276" s="165" t="s">
        <v>840</v>
      </c>
      <c r="B276" s="199">
        <v>3874</v>
      </c>
    </row>
    <row r="277" spans="1:2" s="189" customFormat="1" ht="10.5" customHeight="1">
      <c r="A277" s="165" t="s">
        <v>841</v>
      </c>
      <c r="B277" s="199">
        <v>10438</v>
      </c>
    </row>
    <row r="278" spans="1:2" s="190" customFormat="1" ht="12.75" customHeight="1">
      <c r="A278" s="179" t="s">
        <v>842</v>
      </c>
      <c r="B278" s="200"/>
    </row>
    <row r="279" spans="1:2" s="189" customFormat="1" ht="10.5" customHeight="1">
      <c r="A279" s="165" t="s">
        <v>843</v>
      </c>
      <c r="B279" s="199">
        <v>603</v>
      </c>
    </row>
    <row r="280" spans="1:2" s="189" customFormat="1" ht="10.5" customHeight="1">
      <c r="A280" s="165" t="s">
        <v>844</v>
      </c>
      <c r="B280" s="199">
        <v>2009</v>
      </c>
    </row>
    <row r="281" spans="1:2" s="189" customFormat="1" ht="10.5" customHeight="1">
      <c r="A281" s="165" t="s">
        <v>845</v>
      </c>
      <c r="B281" s="199">
        <v>4791</v>
      </c>
    </row>
    <row r="282" spans="1:2" s="189" customFormat="1" ht="10.5" customHeight="1">
      <c r="A282" s="165" t="s">
        <v>846</v>
      </c>
      <c r="B282" s="199">
        <v>9021</v>
      </c>
    </row>
    <row r="283" spans="1:2" s="190" customFormat="1" ht="12.75" customHeight="1">
      <c r="A283" s="179" t="s">
        <v>847</v>
      </c>
      <c r="B283" s="200"/>
    </row>
    <row r="284" spans="1:2" s="189" customFormat="1" ht="10.5" customHeight="1">
      <c r="A284" s="165" t="s">
        <v>848</v>
      </c>
      <c r="B284" s="199">
        <v>716</v>
      </c>
    </row>
    <row r="285" spans="1:2" s="189" customFormat="1" ht="10.5" customHeight="1">
      <c r="A285" s="165" t="s">
        <v>849</v>
      </c>
      <c r="B285" s="199">
        <v>1603</v>
      </c>
    </row>
    <row r="286" spans="1:2" s="189" customFormat="1" ht="10.5" customHeight="1">
      <c r="A286" s="165" t="s">
        <v>850</v>
      </c>
      <c r="B286" s="199">
        <v>2422</v>
      </c>
    </row>
    <row r="287" spans="1:2" s="189" customFormat="1" ht="10.5" customHeight="1">
      <c r="A287" s="165" t="s">
        <v>851</v>
      </c>
      <c r="B287" s="199">
        <v>7918</v>
      </c>
    </row>
    <row r="288" spans="1:2" s="190" customFormat="1" ht="12.75" customHeight="1">
      <c r="A288" s="179" t="s">
        <v>852</v>
      </c>
      <c r="B288" s="200"/>
    </row>
    <row r="289" spans="1:2" s="189" customFormat="1" ht="10.5" customHeight="1">
      <c r="A289" s="165" t="s">
        <v>853</v>
      </c>
      <c r="B289" s="199">
        <v>466</v>
      </c>
    </row>
    <row r="290" spans="1:2" s="189" customFormat="1" ht="10.5" customHeight="1">
      <c r="A290" s="165" t="s">
        <v>854</v>
      </c>
      <c r="B290" s="199">
        <v>1732</v>
      </c>
    </row>
    <row r="291" spans="1:2" s="189" customFormat="1" ht="10.5" customHeight="1">
      <c r="A291" s="165" t="s">
        <v>855</v>
      </c>
      <c r="B291" s="199">
        <v>4056</v>
      </c>
    </row>
    <row r="292" spans="1:2" s="189" customFormat="1" ht="10.5" customHeight="1">
      <c r="A292" s="165" t="s">
        <v>856</v>
      </c>
      <c r="B292" s="199">
        <v>7789</v>
      </c>
    </row>
    <row r="293" spans="1:2" s="190" customFormat="1" ht="12.75" customHeight="1">
      <c r="A293" s="179" t="s">
        <v>857</v>
      </c>
      <c r="B293" s="200"/>
    </row>
    <row r="294" spans="1:2" s="189" customFormat="1" ht="10.5" customHeight="1">
      <c r="A294" s="165" t="s">
        <v>858</v>
      </c>
      <c r="B294" s="199">
        <v>705</v>
      </c>
    </row>
    <row r="295" spans="1:2" s="189" customFormat="1" ht="10.5" customHeight="1">
      <c r="A295" s="165" t="s">
        <v>859</v>
      </c>
      <c r="B295" s="199">
        <v>1577</v>
      </c>
    </row>
    <row r="296" spans="1:2" s="189" customFormat="1" ht="10.5" customHeight="1">
      <c r="A296" s="165" t="s">
        <v>860</v>
      </c>
      <c r="B296" s="199">
        <v>2388</v>
      </c>
    </row>
    <row r="297" spans="1:2" s="189" customFormat="1" ht="10.5" customHeight="1">
      <c r="A297" s="165" t="s">
        <v>861</v>
      </c>
      <c r="B297" s="199">
        <v>7721</v>
      </c>
    </row>
    <row r="298" spans="1:2" s="189" customFormat="1" ht="10.5" customHeight="1">
      <c r="A298" s="165" t="s">
        <v>862</v>
      </c>
      <c r="B298" s="199">
        <v>747</v>
      </c>
    </row>
    <row r="299" spans="1:2" s="189" customFormat="1" ht="10.5" customHeight="1">
      <c r="A299" s="165" t="s">
        <v>863</v>
      </c>
      <c r="B299" s="199">
        <v>1672</v>
      </c>
    </row>
    <row r="300" spans="1:2" s="189" customFormat="1" ht="10.5" customHeight="1">
      <c r="A300" s="165" t="s">
        <v>864</v>
      </c>
      <c r="B300" s="199">
        <v>2536</v>
      </c>
    </row>
    <row r="301" spans="1:2" s="189" customFormat="1" ht="10.5" customHeight="1">
      <c r="A301" s="165" t="s">
        <v>865</v>
      </c>
      <c r="B301" s="199">
        <v>8240</v>
      </c>
    </row>
    <row r="302" spans="1:2" s="190" customFormat="1" ht="12.75" customHeight="1">
      <c r="A302" s="179" t="s">
        <v>866</v>
      </c>
      <c r="B302" s="200"/>
    </row>
    <row r="303" spans="1:2" s="189" customFormat="1" ht="10.5" customHeight="1">
      <c r="A303" s="165" t="s">
        <v>867</v>
      </c>
      <c r="B303" s="199">
        <v>1118</v>
      </c>
    </row>
    <row r="304" spans="1:2" s="189" customFormat="1" ht="10.5" customHeight="1">
      <c r="A304" s="165" t="s">
        <v>868</v>
      </c>
      <c r="B304" s="199">
        <v>4135</v>
      </c>
    </row>
    <row r="305" spans="1:2" s="189" customFormat="1" ht="10.5" customHeight="1">
      <c r="A305" s="165" t="s">
        <v>869</v>
      </c>
      <c r="B305" s="199">
        <v>1224</v>
      </c>
    </row>
    <row r="306" spans="1:2" s="189" customFormat="1" ht="10.5" customHeight="1">
      <c r="A306" s="165" t="s">
        <v>870</v>
      </c>
      <c r="B306" s="199">
        <v>4522</v>
      </c>
    </row>
    <row r="307" spans="1:2" s="190" customFormat="1" ht="12.75" customHeight="1">
      <c r="A307" s="179" t="s">
        <v>871</v>
      </c>
      <c r="B307" s="200"/>
    </row>
    <row r="308" spans="1:2" s="189" customFormat="1" ht="10.5" customHeight="1">
      <c r="A308" s="165" t="s">
        <v>872</v>
      </c>
      <c r="B308" s="199">
        <v>2642</v>
      </c>
    </row>
    <row r="309" spans="1:2" s="189" customFormat="1" ht="10.5" customHeight="1">
      <c r="A309" s="165" t="s">
        <v>873</v>
      </c>
      <c r="B309" s="199">
        <v>4969</v>
      </c>
    </row>
    <row r="310" spans="1:2" s="189" customFormat="1" ht="10.5" customHeight="1">
      <c r="A310" s="165" t="s">
        <v>874</v>
      </c>
      <c r="B310" s="199">
        <v>9615</v>
      </c>
    </row>
    <row r="311" spans="1:2" s="190" customFormat="1" ht="12.75" customHeight="1">
      <c r="A311" s="179" t="s">
        <v>875</v>
      </c>
      <c r="B311" s="200"/>
    </row>
    <row r="312" spans="1:2" s="189" customFormat="1" ht="10.5" customHeight="1">
      <c r="A312" s="165" t="s">
        <v>876</v>
      </c>
      <c r="B312" s="199">
        <v>1357</v>
      </c>
    </row>
    <row r="313" spans="1:2" s="189" customFormat="1" ht="10.5" customHeight="1">
      <c r="A313" s="165" t="s">
        <v>877</v>
      </c>
      <c r="B313" s="199">
        <v>3915</v>
      </c>
    </row>
    <row r="314" spans="1:2" s="189" customFormat="1" ht="10.5" customHeight="1">
      <c r="A314" s="165" t="s">
        <v>878</v>
      </c>
      <c r="B314" s="199">
        <v>1357</v>
      </c>
    </row>
    <row r="315" spans="1:2" s="189" customFormat="1" ht="10.5" customHeight="1">
      <c r="A315" s="165" t="s">
        <v>879</v>
      </c>
      <c r="B315" s="199">
        <v>3915</v>
      </c>
    </row>
    <row r="316" spans="1:2" s="190" customFormat="1" ht="12.75" customHeight="1">
      <c r="A316" s="179" t="s">
        <v>880</v>
      </c>
      <c r="B316" s="200"/>
    </row>
    <row r="317" spans="1:2" s="189" customFormat="1" ht="10.5" customHeight="1">
      <c r="A317" s="165" t="s">
        <v>881</v>
      </c>
      <c r="B317" s="199">
        <v>785</v>
      </c>
    </row>
    <row r="318" spans="1:2" s="189" customFormat="1" ht="10.5" customHeight="1">
      <c r="A318" s="165" t="s">
        <v>882</v>
      </c>
      <c r="B318" s="199">
        <v>2305</v>
      </c>
    </row>
    <row r="319" spans="1:2" s="189" customFormat="1" ht="10.5" customHeight="1">
      <c r="A319" s="165" t="s">
        <v>883</v>
      </c>
      <c r="B319" s="199">
        <v>785</v>
      </c>
    </row>
    <row r="320" spans="1:2" s="189" customFormat="1" ht="10.5" customHeight="1">
      <c r="A320" s="166" t="s">
        <v>884</v>
      </c>
      <c r="B320" s="199">
        <v>2305</v>
      </c>
    </row>
    <row r="321" spans="1:2" s="190" customFormat="1" ht="12.75" customHeight="1">
      <c r="A321" s="187" t="s">
        <v>885</v>
      </c>
      <c r="B321" s="202"/>
    </row>
    <row r="322" spans="1:2" s="189" customFormat="1" ht="10.5" customHeight="1">
      <c r="A322" s="191" t="s">
        <v>886</v>
      </c>
      <c r="B322" s="199">
        <v>701</v>
      </c>
    </row>
    <row r="323" spans="1:2" s="189" customFormat="1" ht="10.5" customHeight="1">
      <c r="A323" s="192" t="s">
        <v>887</v>
      </c>
      <c r="B323" s="199">
        <v>2154</v>
      </c>
    </row>
    <row r="324" spans="1:2" s="190" customFormat="1" ht="12.75" customHeight="1">
      <c r="A324" s="186" t="s">
        <v>888</v>
      </c>
      <c r="B324" s="201"/>
    </row>
    <row r="325" spans="1:2" s="189" customFormat="1" ht="10.5" customHeight="1">
      <c r="A325" s="193" t="s">
        <v>889</v>
      </c>
      <c r="B325" s="199">
        <v>1327</v>
      </c>
    </row>
    <row r="326" spans="1:2" s="190" customFormat="1" ht="12.75" customHeight="1">
      <c r="A326" s="198" t="s">
        <v>890</v>
      </c>
      <c r="B326" s="201"/>
    </row>
    <row r="327" spans="1:2" s="189" customFormat="1" ht="10.5" customHeight="1">
      <c r="A327" s="166" t="s">
        <v>891</v>
      </c>
      <c r="B327" s="203"/>
    </row>
    <row r="328" spans="1:2" s="190" customFormat="1" ht="12.75" customHeight="1">
      <c r="A328" s="198" t="s">
        <v>892</v>
      </c>
      <c r="B328" s="201"/>
    </row>
    <row r="329" spans="1:2" s="189" customFormat="1" ht="10.5" customHeight="1">
      <c r="A329" s="194" t="s">
        <v>893</v>
      </c>
      <c r="B329" s="199">
        <v>167</v>
      </c>
    </row>
    <row r="330" spans="1:2" s="190" customFormat="1" ht="12.75" customHeight="1">
      <c r="A330" s="186" t="s">
        <v>894</v>
      </c>
      <c r="B330" s="204"/>
    </row>
    <row r="331" spans="1:2" s="189" customFormat="1" ht="10.5" customHeight="1">
      <c r="A331" s="169" t="s">
        <v>895</v>
      </c>
      <c r="B331" s="199">
        <v>799</v>
      </c>
    </row>
    <row r="332" spans="1:2" s="189" customFormat="1" ht="10.5" customHeight="1">
      <c r="A332" s="169" t="s">
        <v>896</v>
      </c>
      <c r="B332" s="199">
        <v>2988</v>
      </c>
    </row>
    <row r="333" spans="1:2" s="189" customFormat="1" ht="10.5" customHeight="1">
      <c r="A333" s="169" t="s">
        <v>897</v>
      </c>
      <c r="B333" s="199">
        <v>3730</v>
      </c>
    </row>
    <row r="334" spans="1:2" s="189" customFormat="1" ht="10.5" customHeight="1">
      <c r="A334" s="195" t="s">
        <v>898</v>
      </c>
      <c r="B334" s="199">
        <v>13471</v>
      </c>
    </row>
    <row r="335" spans="1:2" s="190" customFormat="1" ht="12.75" customHeight="1">
      <c r="A335" s="198" t="s">
        <v>899</v>
      </c>
      <c r="B335" s="205"/>
    </row>
    <row r="336" spans="1:2" s="189" customFormat="1" ht="10.5" customHeight="1">
      <c r="A336" s="165" t="s">
        <v>900</v>
      </c>
      <c r="B336" s="199">
        <v>1148</v>
      </c>
    </row>
    <row r="337" spans="1:2" s="190" customFormat="1" ht="12.75" customHeight="1">
      <c r="A337" s="197" t="s">
        <v>901</v>
      </c>
      <c r="B337" s="206"/>
    </row>
    <row r="338" spans="1:2" s="189" customFormat="1" ht="10.5" customHeight="1">
      <c r="A338" s="165" t="s">
        <v>902</v>
      </c>
      <c r="B338" s="199">
        <v>3548</v>
      </c>
    </row>
    <row r="339" spans="1:2" s="190" customFormat="1" ht="12.75" customHeight="1">
      <c r="A339" s="197" t="s">
        <v>903</v>
      </c>
      <c r="B339" s="206"/>
    </row>
    <row r="340" spans="1:2" s="189" customFormat="1" ht="10.5" customHeight="1">
      <c r="A340" s="165" t="s">
        <v>904</v>
      </c>
      <c r="B340" s="199">
        <v>117</v>
      </c>
    </row>
    <row r="341" spans="1:2" s="189" customFormat="1" ht="10.5" customHeight="1">
      <c r="A341" s="165" t="s">
        <v>905</v>
      </c>
      <c r="B341" s="199">
        <v>190</v>
      </c>
    </row>
    <row r="342" spans="1:2" s="189" customFormat="1" ht="10.5" customHeight="1">
      <c r="A342" s="165" t="s">
        <v>906</v>
      </c>
      <c r="B342" s="199">
        <v>709</v>
      </c>
    </row>
    <row r="343" spans="1:2" s="190" customFormat="1" ht="12.75" customHeight="1">
      <c r="A343" s="179" t="s">
        <v>907</v>
      </c>
      <c r="B343" s="202"/>
    </row>
    <row r="344" spans="1:2" s="189" customFormat="1" ht="10.5" customHeight="1">
      <c r="A344" s="165" t="s">
        <v>908</v>
      </c>
      <c r="B344" s="199">
        <v>397</v>
      </c>
    </row>
    <row r="345" spans="1:2" s="189" customFormat="1" ht="10.5" customHeight="1">
      <c r="A345" s="165" t="s">
        <v>909</v>
      </c>
      <c r="B345" s="199">
        <v>1060</v>
      </c>
    </row>
    <row r="346" spans="1:2" s="189" customFormat="1" ht="10.5" customHeight="1">
      <c r="A346" s="165" t="s">
        <v>910</v>
      </c>
      <c r="B346" s="199">
        <v>3014</v>
      </c>
    </row>
    <row r="347" spans="1:2" s="189" customFormat="1" ht="10.5" customHeight="1">
      <c r="A347" s="165" t="s">
        <v>911</v>
      </c>
      <c r="B347" s="199">
        <v>4713</v>
      </c>
    </row>
    <row r="348" spans="1:2" s="189" customFormat="1" ht="10.5" customHeight="1">
      <c r="A348" s="165" t="s">
        <v>912</v>
      </c>
      <c r="B348" s="199">
        <v>397</v>
      </c>
    </row>
    <row r="349" spans="1:2" s="189" customFormat="1" ht="10.5" customHeight="1">
      <c r="A349" s="165" t="s">
        <v>913</v>
      </c>
      <c r="B349" s="199">
        <v>1060</v>
      </c>
    </row>
    <row r="350" spans="1:2" s="189" customFormat="1" ht="10.5" customHeight="1">
      <c r="A350" s="165" t="s">
        <v>914</v>
      </c>
      <c r="B350" s="199">
        <v>3014</v>
      </c>
    </row>
    <row r="351" spans="1:2" s="189" customFormat="1" ht="10.5" customHeight="1">
      <c r="A351" s="165" t="s">
        <v>915</v>
      </c>
      <c r="B351" s="199">
        <v>536</v>
      </c>
    </row>
    <row r="352" spans="1:2" s="189" customFormat="1" ht="10.5" customHeight="1">
      <c r="A352" s="165" t="s">
        <v>916</v>
      </c>
      <c r="B352" s="199">
        <v>1549</v>
      </c>
    </row>
    <row r="353" spans="1:2" s="189" customFormat="1" ht="10.5" customHeight="1">
      <c r="A353" s="165" t="s">
        <v>917</v>
      </c>
      <c r="B353" s="199">
        <v>4439</v>
      </c>
    </row>
    <row r="354" spans="1:2" s="189" customFormat="1" ht="10.5" customHeight="1">
      <c r="A354" s="165" t="s">
        <v>918</v>
      </c>
      <c r="B354" s="199">
        <v>1040</v>
      </c>
    </row>
    <row r="355" spans="1:2" s="189" customFormat="1" ht="10.5" customHeight="1">
      <c r="A355" s="165" t="s">
        <v>918</v>
      </c>
      <c r="B355" s="199">
        <v>2994</v>
      </c>
    </row>
    <row r="356" spans="1:2" s="189" customFormat="1" ht="10.5" customHeight="1">
      <c r="A356" s="165" t="s">
        <v>919</v>
      </c>
      <c r="B356" s="199">
        <v>993</v>
      </c>
    </row>
    <row r="357" spans="1:2" s="189" customFormat="1" ht="10.5" customHeight="1">
      <c r="A357" s="165" t="s">
        <v>919</v>
      </c>
      <c r="B357" s="199">
        <v>2871</v>
      </c>
    </row>
    <row r="358" spans="1:2" s="189" customFormat="1" ht="10.5" customHeight="1">
      <c r="A358" s="165" t="s">
        <v>920</v>
      </c>
      <c r="B358" s="199">
        <v>925</v>
      </c>
    </row>
    <row r="359" spans="1:2" s="189" customFormat="1" ht="10.5" customHeight="1">
      <c r="A359" s="165" t="s">
        <v>920</v>
      </c>
      <c r="B359" s="199">
        <v>2649</v>
      </c>
    </row>
    <row r="360" spans="1:2" s="189" customFormat="1" ht="10.5" customHeight="1">
      <c r="A360" s="165" t="s">
        <v>921</v>
      </c>
      <c r="B360" s="199">
        <v>901</v>
      </c>
    </row>
    <row r="361" spans="1:2" s="189" customFormat="1" ht="10.5" customHeight="1">
      <c r="A361" s="165" t="s">
        <v>921</v>
      </c>
      <c r="B361" s="199">
        <v>2605</v>
      </c>
    </row>
    <row r="362" spans="1:2" s="189" customFormat="1" ht="10.5" customHeight="1">
      <c r="A362" s="165" t="s">
        <v>922</v>
      </c>
      <c r="B362" s="199">
        <v>882</v>
      </c>
    </row>
    <row r="363" spans="1:2" s="189" customFormat="1" ht="10.5" customHeight="1">
      <c r="A363" s="165" t="s">
        <v>922</v>
      </c>
      <c r="B363" s="199">
        <v>2533</v>
      </c>
    </row>
    <row r="364" spans="1:2" s="190" customFormat="1" ht="12.75" customHeight="1">
      <c r="A364" s="179" t="s">
        <v>923</v>
      </c>
      <c r="B364" s="202"/>
    </row>
    <row r="365" spans="1:2" s="189" customFormat="1" ht="10.5" customHeight="1">
      <c r="A365" s="165" t="s">
        <v>924</v>
      </c>
      <c r="B365" s="199">
        <v>377</v>
      </c>
    </row>
    <row r="366" spans="1:2" s="189" customFormat="1" ht="10.5" customHeight="1">
      <c r="A366" s="165" t="s">
        <v>925</v>
      </c>
      <c r="B366" s="199">
        <v>1017</v>
      </c>
    </row>
    <row r="367" spans="1:2" s="189" customFormat="1" ht="10.5" customHeight="1">
      <c r="A367" s="165" t="s">
        <v>926</v>
      </c>
      <c r="B367" s="199">
        <v>2923</v>
      </c>
    </row>
    <row r="368" spans="1:2" s="189" customFormat="1" ht="10.5" customHeight="1">
      <c r="A368" s="165" t="s">
        <v>927</v>
      </c>
      <c r="B368" s="199">
        <v>4527</v>
      </c>
    </row>
    <row r="369" spans="1:2" s="189" customFormat="1" ht="10.5" customHeight="1">
      <c r="A369" s="165" t="s">
        <v>928</v>
      </c>
      <c r="B369" s="199">
        <v>1017</v>
      </c>
    </row>
    <row r="370" spans="1:2" s="189" customFormat="1" ht="10.5" customHeight="1">
      <c r="A370" s="165" t="s">
        <v>929</v>
      </c>
      <c r="B370" s="199">
        <v>2923</v>
      </c>
    </row>
    <row r="371" spans="1:2" s="189" customFormat="1" ht="10.5" customHeight="1">
      <c r="A371" s="165" t="s">
        <v>930</v>
      </c>
      <c r="B371" s="199">
        <v>1525</v>
      </c>
    </row>
    <row r="372" spans="1:2" s="189" customFormat="1" ht="10.5" customHeight="1">
      <c r="A372" s="165" t="s">
        <v>931</v>
      </c>
      <c r="B372" s="199">
        <v>4296</v>
      </c>
    </row>
    <row r="373" spans="1:2" s="189" customFormat="1" ht="10.5" customHeight="1">
      <c r="A373" s="165" t="s">
        <v>932</v>
      </c>
      <c r="B373" s="199">
        <v>993</v>
      </c>
    </row>
    <row r="374" spans="1:2" s="189" customFormat="1" ht="10.5" customHeight="1">
      <c r="A374" s="165" t="s">
        <v>932</v>
      </c>
      <c r="B374" s="199">
        <v>2871</v>
      </c>
    </row>
    <row r="375" spans="1:2" s="189" customFormat="1" ht="10.5" customHeight="1">
      <c r="A375" s="165" t="s">
        <v>933</v>
      </c>
      <c r="B375" s="199">
        <v>973</v>
      </c>
    </row>
    <row r="376" spans="1:2" s="189" customFormat="1" ht="10.5" customHeight="1">
      <c r="A376" s="165" t="s">
        <v>933</v>
      </c>
      <c r="B376" s="199">
        <v>2784</v>
      </c>
    </row>
    <row r="377" spans="1:2" s="189" customFormat="1" ht="10.5" customHeight="1">
      <c r="A377" s="165" t="s">
        <v>934</v>
      </c>
      <c r="B377" s="199">
        <v>901</v>
      </c>
    </row>
    <row r="378" spans="1:2" s="189" customFormat="1" ht="10.5" customHeight="1">
      <c r="A378" s="165" t="s">
        <v>934</v>
      </c>
      <c r="B378" s="199">
        <v>2553</v>
      </c>
    </row>
    <row r="379" spans="1:2" s="189" customFormat="1" ht="10.5" customHeight="1">
      <c r="A379" s="165" t="s">
        <v>935</v>
      </c>
      <c r="B379" s="199">
        <v>882</v>
      </c>
    </row>
    <row r="380" spans="1:2" s="189" customFormat="1" ht="10.5" customHeight="1">
      <c r="A380" s="165" t="s">
        <v>935</v>
      </c>
      <c r="B380" s="199">
        <v>2486</v>
      </c>
    </row>
    <row r="381" spans="1:2" s="189" customFormat="1" ht="10.5" customHeight="1">
      <c r="A381" s="165" t="s">
        <v>936</v>
      </c>
      <c r="B381" s="199">
        <v>850</v>
      </c>
    </row>
    <row r="382" spans="1:2" s="189" customFormat="1" ht="10.5" customHeight="1">
      <c r="A382" s="165" t="s">
        <v>936</v>
      </c>
      <c r="B382" s="199">
        <v>2418</v>
      </c>
    </row>
    <row r="383" spans="1:2" s="190" customFormat="1" ht="12.75" customHeight="1">
      <c r="A383" s="179" t="s">
        <v>937</v>
      </c>
      <c r="B383" s="202"/>
    </row>
    <row r="384" spans="1:2" s="189" customFormat="1" ht="10.5" customHeight="1">
      <c r="A384" s="165" t="s">
        <v>938</v>
      </c>
      <c r="B384" s="199">
        <v>377</v>
      </c>
    </row>
    <row r="385" spans="1:2" s="189" customFormat="1" ht="10.5" customHeight="1">
      <c r="A385" s="165" t="s">
        <v>939</v>
      </c>
      <c r="B385" s="199">
        <v>973</v>
      </c>
    </row>
    <row r="386" spans="1:2" s="189" customFormat="1" ht="10.5" customHeight="1">
      <c r="A386" s="165" t="s">
        <v>940</v>
      </c>
      <c r="B386" s="199">
        <v>2803</v>
      </c>
    </row>
    <row r="387" spans="1:2" s="189" customFormat="1" ht="10.5" customHeight="1">
      <c r="A387" s="165" t="s">
        <v>941</v>
      </c>
      <c r="B387" s="199">
        <v>4348</v>
      </c>
    </row>
    <row r="388" spans="1:2" s="189" customFormat="1" ht="10.5" customHeight="1">
      <c r="A388" s="165" t="s">
        <v>942</v>
      </c>
      <c r="B388" s="199">
        <v>973</v>
      </c>
    </row>
    <row r="389" spans="1:2" s="189" customFormat="1" ht="10.5" customHeight="1">
      <c r="A389" s="165" t="s">
        <v>943</v>
      </c>
      <c r="B389" s="199">
        <v>2803</v>
      </c>
    </row>
    <row r="390" spans="1:2" s="189" customFormat="1" ht="10.5" customHeight="1">
      <c r="A390" s="165" t="s">
        <v>944</v>
      </c>
      <c r="B390" s="199">
        <v>1477</v>
      </c>
    </row>
    <row r="391" spans="1:2" s="189" customFormat="1" ht="10.5" customHeight="1">
      <c r="A391" s="165" t="s">
        <v>945</v>
      </c>
      <c r="B391" s="199">
        <v>4189</v>
      </c>
    </row>
    <row r="392" spans="1:2" s="189" customFormat="1" ht="10.5" customHeight="1">
      <c r="A392" s="165" t="s">
        <v>946</v>
      </c>
      <c r="B392" s="199">
        <v>973</v>
      </c>
    </row>
    <row r="393" spans="1:2" s="189" customFormat="1" ht="10.5" customHeight="1">
      <c r="A393" s="165" t="s">
        <v>946</v>
      </c>
      <c r="B393" s="199">
        <v>2764</v>
      </c>
    </row>
    <row r="394" spans="1:2" s="189" customFormat="1" ht="10.5" customHeight="1">
      <c r="A394" s="165" t="s">
        <v>947</v>
      </c>
      <c r="B394" s="199">
        <v>925</v>
      </c>
    </row>
    <row r="395" spans="1:2" s="189" customFormat="1" ht="10.5" customHeight="1">
      <c r="A395" s="165" t="s">
        <v>947</v>
      </c>
      <c r="B395" s="199">
        <v>2649</v>
      </c>
    </row>
    <row r="396" spans="1:2" s="189" customFormat="1" ht="10.5" customHeight="1">
      <c r="A396" s="165" t="s">
        <v>948</v>
      </c>
      <c r="B396" s="199">
        <v>850</v>
      </c>
    </row>
    <row r="397" spans="1:2" s="189" customFormat="1" ht="10.5" customHeight="1">
      <c r="A397" s="165" t="s">
        <v>948</v>
      </c>
      <c r="B397" s="199">
        <v>2438</v>
      </c>
    </row>
    <row r="398" spans="1:2" s="189" customFormat="1" ht="10.5" customHeight="1">
      <c r="A398" s="165" t="s">
        <v>949</v>
      </c>
      <c r="B398" s="199">
        <v>830</v>
      </c>
    </row>
    <row r="399" spans="1:2" s="189" customFormat="1" ht="10.5" customHeight="1">
      <c r="A399" s="165" t="s">
        <v>949</v>
      </c>
      <c r="B399" s="199">
        <v>2371</v>
      </c>
    </row>
    <row r="400" spans="1:2" s="189" customFormat="1" ht="10.5" customHeight="1">
      <c r="A400" s="165" t="s">
        <v>950</v>
      </c>
      <c r="B400" s="199">
        <v>810</v>
      </c>
    </row>
    <row r="401" spans="1:2" s="189" customFormat="1" ht="10.5" customHeight="1">
      <c r="A401" s="165" t="s">
        <v>950</v>
      </c>
      <c r="B401" s="199">
        <v>2295</v>
      </c>
    </row>
    <row r="402" spans="1:2" s="190" customFormat="1" ht="12.75" customHeight="1">
      <c r="A402" s="179" t="s">
        <v>951</v>
      </c>
      <c r="B402" s="202"/>
    </row>
    <row r="403" spans="1:2" s="189" customFormat="1" ht="10.5" customHeight="1">
      <c r="A403" s="165" t="s">
        <v>952</v>
      </c>
      <c r="B403" s="199">
        <v>1338</v>
      </c>
    </row>
    <row r="404" spans="1:2" s="189" customFormat="1" ht="10.5" customHeight="1">
      <c r="A404" s="165" t="s">
        <v>953</v>
      </c>
      <c r="B404" s="199">
        <v>3844</v>
      </c>
    </row>
    <row r="405" spans="1:2" s="189" customFormat="1" ht="10.5" customHeight="1">
      <c r="A405" s="165" t="s">
        <v>954</v>
      </c>
      <c r="B405" s="199">
        <v>1267</v>
      </c>
    </row>
    <row r="406" spans="1:2" s="189" customFormat="1" ht="10.5" customHeight="1">
      <c r="A406" s="165" t="s">
        <v>955</v>
      </c>
      <c r="B406" s="199">
        <v>3613</v>
      </c>
    </row>
    <row r="407" spans="1:2" s="189" customFormat="1" ht="10.5" customHeight="1">
      <c r="A407" s="165" t="s">
        <v>956</v>
      </c>
      <c r="B407" s="199">
        <v>1152</v>
      </c>
    </row>
    <row r="408" spans="1:2" s="189" customFormat="1" ht="10.5" customHeight="1">
      <c r="A408" s="165" t="s">
        <v>957</v>
      </c>
      <c r="B408" s="199">
        <v>3268</v>
      </c>
    </row>
    <row r="409" spans="1:2" s="190" customFormat="1" ht="12.75" customHeight="1">
      <c r="A409" s="179" t="s">
        <v>958</v>
      </c>
      <c r="B409" s="202"/>
    </row>
    <row r="410" spans="1:2" s="189" customFormat="1" ht="10.5" customHeight="1">
      <c r="A410" s="165" t="s">
        <v>959</v>
      </c>
      <c r="B410" s="199">
        <v>993</v>
      </c>
    </row>
    <row r="411" spans="1:2" s="189" customFormat="1" ht="10.5" customHeight="1">
      <c r="A411" s="165" t="s">
        <v>960</v>
      </c>
      <c r="B411" s="199">
        <v>2871</v>
      </c>
    </row>
    <row r="412" spans="1:2" s="190" customFormat="1" ht="12.75" customHeight="1">
      <c r="A412" s="179" t="s">
        <v>961</v>
      </c>
      <c r="B412" s="202"/>
    </row>
    <row r="413" spans="1:2" s="189" customFormat="1" ht="10.5" customHeight="1">
      <c r="A413" s="165" t="s">
        <v>962</v>
      </c>
      <c r="B413" s="199">
        <v>1017</v>
      </c>
    </row>
    <row r="414" spans="1:2" s="189" customFormat="1" ht="10.5" customHeight="1">
      <c r="A414" s="165" t="s">
        <v>963</v>
      </c>
      <c r="B414" s="199">
        <v>2903</v>
      </c>
    </row>
    <row r="415" spans="1:2" s="190" customFormat="1" ht="12.75" customHeight="1">
      <c r="A415" s="179" t="s">
        <v>964</v>
      </c>
      <c r="B415" s="202"/>
    </row>
    <row r="416" spans="1:2" s="189" customFormat="1" ht="10.5" customHeight="1">
      <c r="A416" s="165" t="s">
        <v>965</v>
      </c>
      <c r="B416" s="199">
        <v>647</v>
      </c>
    </row>
    <row r="417" spans="1:2" s="189" customFormat="1" ht="10.5" customHeight="1">
      <c r="A417" s="165" t="s">
        <v>966</v>
      </c>
      <c r="B417" s="199">
        <v>1799</v>
      </c>
    </row>
    <row r="418" spans="1:2" s="189" customFormat="1" ht="10.5" customHeight="1">
      <c r="A418" s="165" t="s">
        <v>967</v>
      </c>
      <c r="B418" s="199">
        <v>2744</v>
      </c>
    </row>
    <row r="419" spans="1:2" s="190" customFormat="1" ht="12.75" customHeight="1">
      <c r="A419" s="179" t="s">
        <v>968</v>
      </c>
      <c r="B419" s="202"/>
    </row>
    <row r="420" spans="1:2" s="189" customFormat="1" ht="10.5" customHeight="1">
      <c r="A420" s="165" t="s">
        <v>969</v>
      </c>
      <c r="B420" s="199">
        <v>985</v>
      </c>
    </row>
    <row r="421" spans="1:2" s="189" customFormat="1" ht="10.5" customHeight="1">
      <c r="A421" s="165" t="s">
        <v>970</v>
      </c>
      <c r="B421" s="199">
        <v>2843</v>
      </c>
    </row>
    <row r="422" spans="1:2" s="189" customFormat="1" ht="10.5" customHeight="1">
      <c r="A422" s="165" t="s">
        <v>971</v>
      </c>
      <c r="B422" s="199">
        <v>1120</v>
      </c>
    </row>
    <row r="423" spans="1:2" s="189" customFormat="1" ht="10.5" customHeight="1">
      <c r="A423" s="165" t="s">
        <v>972</v>
      </c>
      <c r="B423" s="199">
        <v>3216</v>
      </c>
    </row>
    <row r="424" spans="1:2" s="190" customFormat="1" ht="12.75" customHeight="1">
      <c r="A424" s="179" t="s">
        <v>973</v>
      </c>
      <c r="B424" s="202"/>
    </row>
    <row r="425" spans="1:2" s="189" customFormat="1" ht="10.5" customHeight="1">
      <c r="A425" s="165" t="s">
        <v>974</v>
      </c>
      <c r="B425" s="199">
        <v>1040</v>
      </c>
    </row>
    <row r="426" spans="1:2" s="189" customFormat="1" ht="10.5" customHeight="1">
      <c r="A426" s="165" t="s">
        <v>975</v>
      </c>
      <c r="B426" s="199">
        <v>3014</v>
      </c>
    </row>
    <row r="427" spans="1:2" s="190" customFormat="1" ht="12.75" customHeight="1">
      <c r="A427" s="179" t="s">
        <v>976</v>
      </c>
      <c r="B427" s="202"/>
    </row>
    <row r="428" spans="1:2" s="189" customFormat="1" ht="10.5" customHeight="1">
      <c r="A428" s="165" t="s">
        <v>977</v>
      </c>
      <c r="B428" s="199">
        <v>556</v>
      </c>
    </row>
    <row r="429" spans="1:2" s="189" customFormat="1" ht="10.5" customHeight="1">
      <c r="A429" s="165" t="s">
        <v>978</v>
      </c>
      <c r="B429" s="199">
        <v>1406</v>
      </c>
    </row>
    <row r="430" spans="1:2" s="189" customFormat="1" ht="10.5" customHeight="1">
      <c r="A430" s="165" t="s">
        <v>979</v>
      </c>
      <c r="B430" s="199">
        <v>3955</v>
      </c>
    </row>
    <row r="431" spans="1:2" s="190" customFormat="1" ht="12.75" customHeight="1">
      <c r="A431" s="179" t="s">
        <v>980</v>
      </c>
      <c r="B431" s="202"/>
    </row>
    <row r="432" spans="1:2" s="189" customFormat="1" ht="10.5" customHeight="1">
      <c r="A432" s="165" t="s">
        <v>981</v>
      </c>
      <c r="B432" s="199">
        <v>993</v>
      </c>
    </row>
    <row r="433" spans="1:2" s="189" customFormat="1" ht="10.5" customHeight="1">
      <c r="A433" s="165" t="s">
        <v>982</v>
      </c>
      <c r="B433" s="199">
        <v>2831</v>
      </c>
    </row>
    <row r="434" spans="1:2" s="189" customFormat="1" ht="10.5" customHeight="1">
      <c r="A434" s="165" t="s">
        <v>983</v>
      </c>
      <c r="B434" s="199">
        <v>925</v>
      </c>
    </row>
    <row r="435" spans="1:2" s="189" customFormat="1" ht="10.5" customHeight="1">
      <c r="A435" s="165" t="s">
        <v>983</v>
      </c>
      <c r="B435" s="199">
        <v>2625</v>
      </c>
    </row>
    <row r="436" spans="1:2" s="189" customFormat="1" ht="10.5" customHeight="1">
      <c r="A436" s="165" t="s">
        <v>984</v>
      </c>
      <c r="B436" s="199">
        <v>953</v>
      </c>
    </row>
    <row r="437" spans="1:2" s="189" customFormat="1" ht="10.5" customHeight="1">
      <c r="A437" s="165" t="s">
        <v>984</v>
      </c>
      <c r="B437" s="199">
        <v>2712</v>
      </c>
    </row>
    <row r="438" spans="1:2" s="190" customFormat="1" ht="12.75" customHeight="1">
      <c r="A438" s="179" t="s">
        <v>1622</v>
      </c>
      <c r="B438" s="202"/>
    </row>
    <row r="439" spans="1:2" s="189" customFormat="1" ht="10.5" customHeight="1">
      <c r="A439" s="165" t="s">
        <v>1623</v>
      </c>
      <c r="B439" s="199">
        <v>1060</v>
      </c>
    </row>
    <row r="440" spans="1:2" s="189" customFormat="1" ht="10.5" customHeight="1">
      <c r="A440" s="165" t="s">
        <v>1624</v>
      </c>
      <c r="B440" s="199">
        <v>3058</v>
      </c>
    </row>
    <row r="441" spans="1:2" s="189" customFormat="1" ht="10.5" customHeight="1">
      <c r="A441" s="165" t="s">
        <v>1625</v>
      </c>
      <c r="B441" s="199">
        <v>993</v>
      </c>
    </row>
    <row r="442" spans="1:2" s="189" customFormat="1" ht="10.5" customHeight="1">
      <c r="A442" s="165" t="s">
        <v>1625</v>
      </c>
      <c r="B442" s="199">
        <v>2831</v>
      </c>
    </row>
    <row r="443" spans="1:2" s="189" customFormat="1" ht="10.5" customHeight="1">
      <c r="A443" s="165" t="s">
        <v>1626</v>
      </c>
      <c r="B443" s="199">
        <v>1040</v>
      </c>
    </row>
    <row r="444" spans="1:2" s="189" customFormat="1" ht="10.5" customHeight="1">
      <c r="A444" s="165" t="s">
        <v>1626</v>
      </c>
      <c r="B444" s="199">
        <v>2946</v>
      </c>
    </row>
    <row r="445" spans="1:2" s="190" customFormat="1" ht="12.75" customHeight="1">
      <c r="A445" s="179" t="s">
        <v>985</v>
      </c>
      <c r="B445" s="202"/>
    </row>
    <row r="446" spans="1:2" s="189" customFormat="1" ht="10.5" customHeight="1">
      <c r="A446" s="165" t="s">
        <v>986</v>
      </c>
      <c r="B446" s="199">
        <v>810</v>
      </c>
    </row>
    <row r="447" spans="1:2" s="189" customFormat="1" ht="10.5" customHeight="1">
      <c r="A447" s="165" t="s">
        <v>987</v>
      </c>
      <c r="B447" s="199">
        <v>2295</v>
      </c>
    </row>
    <row r="448" spans="1:2" s="190" customFormat="1" ht="12.75" customHeight="1">
      <c r="A448" s="179" t="s">
        <v>988</v>
      </c>
      <c r="B448" s="202"/>
    </row>
    <row r="449" spans="1:2" s="189" customFormat="1" ht="10.5" customHeight="1">
      <c r="A449" s="165" t="s">
        <v>989</v>
      </c>
      <c r="B449" s="199">
        <v>671</v>
      </c>
    </row>
    <row r="450" spans="1:2" s="189" customFormat="1" ht="10.5" customHeight="1">
      <c r="A450" s="165" t="s">
        <v>990</v>
      </c>
      <c r="B450" s="199">
        <v>1842</v>
      </c>
    </row>
    <row r="451" spans="1:2" s="190" customFormat="1" ht="12.75" customHeight="1">
      <c r="A451" s="188" t="s">
        <v>991</v>
      </c>
      <c r="B451" s="202"/>
    </row>
    <row r="452" spans="1:2" s="189" customFormat="1" ht="10.5" customHeight="1">
      <c r="A452" s="165" t="s">
        <v>992</v>
      </c>
      <c r="B452" s="199">
        <v>850</v>
      </c>
    </row>
    <row r="453" spans="1:2" s="189" customFormat="1" ht="10.5" customHeight="1">
      <c r="A453" s="165" t="s">
        <v>993</v>
      </c>
      <c r="B453" s="199">
        <v>2418</v>
      </c>
    </row>
    <row r="454" spans="1:2" s="190" customFormat="1" ht="12.75" customHeight="1">
      <c r="A454" s="179" t="s">
        <v>994</v>
      </c>
      <c r="B454" s="202"/>
    </row>
    <row r="455" spans="1:2" s="189" customFormat="1" ht="10.5" customHeight="1">
      <c r="A455" s="165" t="s">
        <v>995</v>
      </c>
      <c r="B455" s="199">
        <v>1755</v>
      </c>
    </row>
    <row r="456" spans="1:2" s="189" customFormat="1" ht="10.5" customHeight="1">
      <c r="A456" s="165" t="s">
        <v>996</v>
      </c>
      <c r="B456" s="199">
        <v>4991</v>
      </c>
    </row>
    <row r="457" spans="1:2" s="189" customFormat="1" ht="10.5" customHeight="1">
      <c r="A457" s="165" t="s">
        <v>997</v>
      </c>
      <c r="B457" s="199">
        <v>1755</v>
      </c>
    </row>
    <row r="458" spans="1:2" s="189" customFormat="1" ht="10.5" customHeight="1">
      <c r="A458" s="165" t="s">
        <v>998</v>
      </c>
      <c r="B458" s="199">
        <v>4991</v>
      </c>
    </row>
  </sheetData>
  <sheetProtection/>
  <printOptions horizontalCentered="1"/>
  <pageMargins left="0.4724409448818898" right="0.3937007874015748" top="0.1968503937007874" bottom="0.1968503937007874" header="0.11811023622047245" footer="0.11811023622047245"/>
  <pageSetup horizontalDpi="600" verticalDpi="600" orientation="portrait" paperSize="9" r:id="rId6"/>
  <legacyDrawing r:id="rId5"/>
  <oleObjects>
    <oleObject progId="Paint.Picture" shapeId="1822770" r:id="rId1"/>
    <oleObject progId="Paint.Picture" shapeId="1822771" r:id="rId2"/>
    <oleObject progId="Paint.Picture" shapeId="1985318" r:id="rId3"/>
    <oleObject progId="Paint.Picture" shapeId="198531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B441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59.75390625" style="0" customWidth="1"/>
    <col min="2" max="2" width="28.75390625" style="0" customWidth="1"/>
    <col min="3" max="3" width="22.375" style="0" customWidth="1"/>
    <col min="4" max="4" width="17.875" style="0" customWidth="1"/>
    <col min="5" max="5" width="21.25390625" style="0" customWidth="1"/>
  </cols>
  <sheetData>
    <row r="1" spans="1:2" s="172" customFormat="1" ht="12.75">
      <c r="A1" s="174" t="s">
        <v>611</v>
      </c>
      <c r="B1" s="171"/>
    </row>
    <row r="2" spans="1:2" s="172" customFormat="1" ht="12">
      <c r="A2" s="178" t="s">
        <v>1329</v>
      </c>
      <c r="B2" s="48"/>
    </row>
    <row r="3" spans="1:2" s="172" customFormat="1" ht="15" customHeight="1">
      <c r="A3" s="177">
        <v>41442</v>
      </c>
      <c r="B3" s="171"/>
    </row>
    <row r="4" spans="1:2" s="172" customFormat="1" ht="23.25" customHeight="1">
      <c r="A4" s="175" t="s">
        <v>340</v>
      </c>
      <c r="B4" s="176" t="s">
        <v>121</v>
      </c>
    </row>
    <row r="5" spans="1:2" s="172" customFormat="1" ht="5.25" customHeight="1">
      <c r="A5" s="171"/>
      <c r="B5" s="171"/>
    </row>
    <row r="6" spans="1:2" s="172" customFormat="1" ht="18" customHeight="1">
      <c r="A6" s="180" t="s">
        <v>31</v>
      </c>
      <c r="B6" s="184" t="s">
        <v>144</v>
      </c>
    </row>
    <row r="7" spans="1:2" s="207" customFormat="1" ht="13.5" customHeight="1">
      <c r="A7" s="287" t="s">
        <v>1000</v>
      </c>
      <c r="B7" s="292"/>
    </row>
    <row r="8" spans="1:2" s="189" customFormat="1" ht="10.5" customHeight="1">
      <c r="A8" s="165" t="s">
        <v>1001</v>
      </c>
      <c r="B8" s="199">
        <v>1179</v>
      </c>
    </row>
    <row r="9" spans="1:2" s="189" customFormat="1" ht="10.5" customHeight="1">
      <c r="A9" s="165" t="s">
        <v>1002</v>
      </c>
      <c r="B9" s="199">
        <v>4476</v>
      </c>
    </row>
    <row r="10" spans="1:2" s="189" customFormat="1" ht="10.5" customHeight="1">
      <c r="A10" s="165" t="s">
        <v>1003</v>
      </c>
      <c r="B10" s="199">
        <v>10670</v>
      </c>
    </row>
    <row r="11" spans="1:2" s="189" customFormat="1" ht="10.5" customHeight="1">
      <c r="A11" s="165" t="s">
        <v>1004</v>
      </c>
      <c r="B11" s="199">
        <v>20525</v>
      </c>
    </row>
    <row r="12" spans="1:2" s="207" customFormat="1" ht="13.5" customHeight="1">
      <c r="A12" s="287" t="s">
        <v>1005</v>
      </c>
      <c r="B12" s="293"/>
    </row>
    <row r="13" spans="1:2" s="189" customFormat="1" ht="10.5" customHeight="1">
      <c r="A13" s="165" t="s">
        <v>1006</v>
      </c>
      <c r="B13" s="199">
        <v>3749</v>
      </c>
    </row>
    <row r="14" spans="1:2" s="189" customFormat="1" ht="10.5" customHeight="1">
      <c r="A14" s="165" t="s">
        <v>1007</v>
      </c>
      <c r="B14" s="199">
        <v>12287</v>
      </c>
    </row>
    <row r="15" spans="1:2" s="189" customFormat="1" ht="10.5" customHeight="1">
      <c r="A15" s="165" t="s">
        <v>1008</v>
      </c>
      <c r="B15" s="199">
        <v>4145</v>
      </c>
    </row>
    <row r="16" spans="1:2" s="189" customFormat="1" ht="10.5" customHeight="1">
      <c r="A16" s="165" t="s">
        <v>1009</v>
      </c>
      <c r="B16" s="199">
        <v>13747</v>
      </c>
    </row>
    <row r="17" spans="1:2" s="189" customFormat="1" ht="10.5" customHeight="1">
      <c r="A17" s="165" t="s">
        <v>1010</v>
      </c>
      <c r="B17" s="199">
        <v>4817</v>
      </c>
    </row>
    <row r="18" spans="1:2" s="189" customFormat="1" ht="10.5" customHeight="1">
      <c r="A18" s="165" t="s">
        <v>1011</v>
      </c>
      <c r="B18" s="199">
        <v>16077</v>
      </c>
    </row>
    <row r="19" spans="1:2" s="189" customFormat="1" ht="10.5" customHeight="1">
      <c r="A19" s="165" t="s">
        <v>1012</v>
      </c>
      <c r="B19" s="199">
        <v>6166</v>
      </c>
    </row>
    <row r="20" spans="1:2" s="189" customFormat="1" ht="10.5" customHeight="1">
      <c r="A20" s="165" t="s">
        <v>1013</v>
      </c>
      <c r="B20" s="199">
        <v>20658</v>
      </c>
    </row>
    <row r="21" spans="1:2" s="189" customFormat="1" ht="10.5" customHeight="1">
      <c r="A21" s="165" t="s">
        <v>1014</v>
      </c>
      <c r="B21" s="199">
        <v>3689</v>
      </c>
    </row>
    <row r="22" spans="1:2" s="189" customFormat="1" ht="10.5" customHeight="1">
      <c r="A22" s="165" t="s">
        <v>1014</v>
      </c>
      <c r="B22" s="199">
        <v>12038</v>
      </c>
    </row>
    <row r="23" spans="1:2" s="189" customFormat="1" ht="10.5" customHeight="1">
      <c r="A23" s="165" t="s">
        <v>1015</v>
      </c>
      <c r="B23" s="199">
        <v>3541</v>
      </c>
    </row>
    <row r="24" spans="1:2" s="189" customFormat="1" ht="10.5" customHeight="1">
      <c r="A24" s="165" t="s">
        <v>1015</v>
      </c>
      <c r="B24" s="199">
        <v>11527</v>
      </c>
    </row>
    <row r="25" spans="1:2" s="189" customFormat="1" ht="10.5" customHeight="1">
      <c r="A25" s="165" t="s">
        <v>1016</v>
      </c>
      <c r="B25" s="199">
        <v>3357</v>
      </c>
    </row>
    <row r="26" spans="1:2" s="189" customFormat="1" ht="10.5" customHeight="1">
      <c r="A26" s="165" t="s">
        <v>1016</v>
      </c>
      <c r="B26" s="199">
        <v>10983</v>
      </c>
    </row>
    <row r="27" spans="1:2" s="189" customFormat="1" ht="10.5" customHeight="1">
      <c r="A27" s="165" t="s">
        <v>1017</v>
      </c>
      <c r="B27" s="199">
        <v>3214</v>
      </c>
    </row>
    <row r="28" spans="1:2" s="189" customFormat="1" ht="10.5" customHeight="1">
      <c r="A28" s="165" t="s">
        <v>1017</v>
      </c>
      <c r="B28" s="199">
        <v>10366</v>
      </c>
    </row>
    <row r="29" spans="1:2" s="189" customFormat="1" ht="10.5" customHeight="1">
      <c r="A29" s="165" t="s">
        <v>1018</v>
      </c>
      <c r="B29" s="199">
        <v>3095</v>
      </c>
    </row>
    <row r="30" spans="1:2" s="189" customFormat="1" ht="10.5" customHeight="1">
      <c r="A30" s="165" t="s">
        <v>1018</v>
      </c>
      <c r="B30" s="199">
        <v>10058</v>
      </c>
    </row>
    <row r="31" spans="1:2" s="207" customFormat="1" ht="13.5" customHeight="1">
      <c r="A31" s="287" t="s">
        <v>1019</v>
      </c>
      <c r="B31" s="293"/>
    </row>
    <row r="32" spans="1:2" s="189" customFormat="1" ht="10.5" customHeight="1">
      <c r="A32" s="165" t="s">
        <v>1020</v>
      </c>
      <c r="B32" s="199">
        <v>1334</v>
      </c>
    </row>
    <row r="33" spans="1:2" s="189" customFormat="1" ht="10.5" customHeight="1">
      <c r="A33" s="165" t="s">
        <v>1021</v>
      </c>
      <c r="B33" s="199">
        <v>5056</v>
      </c>
    </row>
    <row r="34" spans="1:2" s="189" customFormat="1" ht="10.5" customHeight="1">
      <c r="A34" s="165" t="s">
        <v>1022</v>
      </c>
      <c r="B34" s="199">
        <v>16924</v>
      </c>
    </row>
    <row r="35" spans="1:2" s="189" customFormat="1" ht="10.5" customHeight="1">
      <c r="A35" s="165" t="s">
        <v>1023</v>
      </c>
      <c r="B35" s="199">
        <v>1457</v>
      </c>
    </row>
    <row r="36" spans="1:2" s="189" customFormat="1" ht="10.5" customHeight="1">
      <c r="A36" s="165" t="s">
        <v>1024</v>
      </c>
      <c r="B36" s="199">
        <v>5534</v>
      </c>
    </row>
    <row r="37" spans="1:2" s="189" customFormat="1" ht="10.5" customHeight="1">
      <c r="A37" s="165" t="s">
        <v>1025</v>
      </c>
      <c r="B37" s="199">
        <v>18740</v>
      </c>
    </row>
    <row r="38" spans="1:2" s="189" customFormat="1" ht="10.5" customHeight="1">
      <c r="A38" s="165" t="s">
        <v>1026</v>
      </c>
      <c r="B38" s="199">
        <v>1646</v>
      </c>
    </row>
    <row r="39" spans="1:2" s="189" customFormat="1" ht="10.5" customHeight="1">
      <c r="A39" s="165" t="s">
        <v>1027</v>
      </c>
      <c r="B39" s="199">
        <v>6286</v>
      </c>
    </row>
    <row r="40" spans="1:2" s="189" customFormat="1" ht="10.5" customHeight="1">
      <c r="A40" s="165" t="s">
        <v>1028</v>
      </c>
      <c r="B40" s="199">
        <v>21351</v>
      </c>
    </row>
    <row r="41" spans="1:2" s="189" customFormat="1" ht="10.5" customHeight="1">
      <c r="A41" s="165" t="s">
        <v>1029</v>
      </c>
      <c r="B41" s="199">
        <v>2043</v>
      </c>
    </row>
    <row r="42" spans="1:2" s="189" customFormat="1" ht="10.5" customHeight="1">
      <c r="A42" s="165" t="s">
        <v>1030</v>
      </c>
      <c r="B42" s="199">
        <v>7894</v>
      </c>
    </row>
    <row r="43" spans="1:2" s="189" customFormat="1" ht="10.5" customHeight="1">
      <c r="A43" s="165" t="s">
        <v>1031</v>
      </c>
      <c r="B43" s="199">
        <v>26918</v>
      </c>
    </row>
    <row r="44" spans="1:2" s="189" customFormat="1" ht="10.5" customHeight="1">
      <c r="A44" s="165" t="s">
        <v>1032</v>
      </c>
      <c r="B44" s="199">
        <v>2114</v>
      </c>
    </row>
    <row r="45" spans="1:2" s="189" customFormat="1" ht="10.5" customHeight="1">
      <c r="A45" s="165" t="s">
        <v>1033</v>
      </c>
      <c r="B45" s="199">
        <v>8159</v>
      </c>
    </row>
    <row r="46" spans="1:2" s="189" customFormat="1" ht="10.5" customHeight="1">
      <c r="A46" s="165" t="s">
        <v>1034</v>
      </c>
      <c r="B46" s="199">
        <v>27812</v>
      </c>
    </row>
    <row r="47" spans="1:2" s="189" customFormat="1" ht="10.5" customHeight="1">
      <c r="A47" s="165" t="s">
        <v>1035</v>
      </c>
      <c r="B47" s="199">
        <v>1306</v>
      </c>
    </row>
    <row r="48" spans="1:2" s="189" customFormat="1" ht="10.5" customHeight="1">
      <c r="A48" s="165" t="s">
        <v>1035</v>
      </c>
      <c r="B48" s="199">
        <v>4933</v>
      </c>
    </row>
    <row r="49" spans="1:2" s="189" customFormat="1" ht="10.5" customHeight="1">
      <c r="A49" s="165" t="s">
        <v>1035</v>
      </c>
      <c r="B49" s="199">
        <v>16503</v>
      </c>
    </row>
    <row r="50" spans="1:2" s="189" customFormat="1" ht="10.5" customHeight="1">
      <c r="A50" s="165" t="s">
        <v>1036</v>
      </c>
      <c r="B50" s="199">
        <v>1253</v>
      </c>
    </row>
    <row r="51" spans="1:2" s="189" customFormat="1" ht="10.5" customHeight="1">
      <c r="A51" s="165" t="s">
        <v>1036</v>
      </c>
      <c r="B51" s="199">
        <v>4758</v>
      </c>
    </row>
    <row r="52" spans="1:2" s="189" customFormat="1" ht="10.5" customHeight="1">
      <c r="A52" s="165" t="s">
        <v>1036</v>
      </c>
      <c r="B52" s="199">
        <v>15774</v>
      </c>
    </row>
    <row r="53" spans="1:2" s="189" customFormat="1" ht="10.5" customHeight="1">
      <c r="A53" s="165" t="s">
        <v>1037</v>
      </c>
      <c r="B53" s="199">
        <v>1187</v>
      </c>
    </row>
    <row r="54" spans="1:2" s="189" customFormat="1" ht="10.5" customHeight="1">
      <c r="A54" s="165" t="s">
        <v>1037</v>
      </c>
      <c r="B54" s="199">
        <v>4498</v>
      </c>
    </row>
    <row r="55" spans="1:2" s="189" customFormat="1" ht="10.5" customHeight="1">
      <c r="A55" s="165" t="s">
        <v>1037</v>
      </c>
      <c r="B55" s="199">
        <v>15041</v>
      </c>
    </row>
    <row r="56" spans="1:2" s="189" customFormat="1" ht="10.5" customHeight="1">
      <c r="A56" s="165" t="s">
        <v>1038</v>
      </c>
      <c r="B56" s="199">
        <v>1154</v>
      </c>
    </row>
    <row r="57" spans="1:2" s="189" customFormat="1" ht="10.5" customHeight="1">
      <c r="A57" s="165" t="s">
        <v>1038</v>
      </c>
      <c r="B57" s="199">
        <v>4323</v>
      </c>
    </row>
    <row r="58" spans="1:2" s="189" customFormat="1" ht="10.5" customHeight="1">
      <c r="A58" s="165" t="s">
        <v>1038</v>
      </c>
      <c r="B58" s="199">
        <v>14280</v>
      </c>
    </row>
    <row r="59" spans="1:2" s="189" customFormat="1" ht="10.5" customHeight="1">
      <c r="A59" s="165" t="s">
        <v>1039</v>
      </c>
      <c r="B59" s="199">
        <v>1121</v>
      </c>
    </row>
    <row r="60" spans="1:2" s="189" customFormat="1" ht="10.5" customHeight="1">
      <c r="A60" s="165" t="s">
        <v>1039</v>
      </c>
      <c r="B60" s="199">
        <v>4200</v>
      </c>
    </row>
    <row r="61" spans="1:2" s="189" customFormat="1" ht="10.5" customHeight="1">
      <c r="A61" s="165" t="s">
        <v>1039</v>
      </c>
      <c r="B61" s="199">
        <v>13967</v>
      </c>
    </row>
    <row r="62" spans="1:2" s="207" customFormat="1" ht="13.5" customHeight="1">
      <c r="A62" s="287" t="s">
        <v>1040</v>
      </c>
      <c r="B62" s="293"/>
    </row>
    <row r="63" spans="1:2" s="189" customFormat="1" ht="10.5" customHeight="1">
      <c r="A63" s="165" t="s">
        <v>1041</v>
      </c>
      <c r="B63" s="199">
        <v>3472</v>
      </c>
    </row>
    <row r="64" spans="1:2" s="189" customFormat="1" ht="10.5" customHeight="1">
      <c r="A64" s="165" t="s">
        <v>1042</v>
      </c>
      <c r="B64" s="199">
        <v>11404</v>
      </c>
    </row>
    <row r="65" spans="1:2" s="189" customFormat="1" ht="10.5" customHeight="1">
      <c r="A65" s="165" t="s">
        <v>1043</v>
      </c>
      <c r="B65" s="199">
        <v>4011</v>
      </c>
    </row>
    <row r="66" spans="1:2" s="189" customFormat="1" ht="10.5" customHeight="1">
      <c r="A66" s="165" t="s">
        <v>1044</v>
      </c>
      <c r="B66" s="199">
        <v>13272</v>
      </c>
    </row>
    <row r="67" spans="1:2" s="189" customFormat="1" ht="10.5" customHeight="1">
      <c r="A67" s="165" t="s">
        <v>1045</v>
      </c>
      <c r="B67" s="199">
        <v>4626</v>
      </c>
    </row>
    <row r="68" spans="1:2" s="189" customFormat="1" ht="10.5" customHeight="1">
      <c r="A68" s="165" t="s">
        <v>1046</v>
      </c>
      <c r="B68" s="199">
        <v>15344</v>
      </c>
    </row>
    <row r="69" spans="1:2" s="189" customFormat="1" ht="10.5" customHeight="1">
      <c r="A69" s="165" t="s">
        <v>1047</v>
      </c>
      <c r="B69" s="199">
        <v>6054</v>
      </c>
    </row>
    <row r="70" spans="1:2" s="189" customFormat="1" ht="10.5" customHeight="1">
      <c r="A70" s="165" t="s">
        <v>1048</v>
      </c>
      <c r="B70" s="199">
        <v>20310</v>
      </c>
    </row>
    <row r="71" spans="1:2" s="189" customFormat="1" ht="10.5" customHeight="1">
      <c r="A71" s="165" t="s">
        <v>1049</v>
      </c>
      <c r="B71" s="199">
        <v>3420</v>
      </c>
    </row>
    <row r="72" spans="1:2" s="189" customFormat="1" ht="10.5" customHeight="1">
      <c r="A72" s="165" t="s">
        <v>1049</v>
      </c>
      <c r="B72" s="199">
        <v>11196</v>
      </c>
    </row>
    <row r="73" spans="1:2" s="189" customFormat="1" ht="10.5" customHeight="1">
      <c r="A73" s="165" t="s">
        <v>1050</v>
      </c>
      <c r="B73" s="199">
        <v>3235</v>
      </c>
    </row>
    <row r="74" spans="1:2" s="189" customFormat="1" ht="10.5" customHeight="1">
      <c r="A74" s="165" t="s">
        <v>1050</v>
      </c>
      <c r="B74" s="199">
        <v>10609</v>
      </c>
    </row>
    <row r="75" spans="1:2" s="189" customFormat="1" ht="10.5" customHeight="1">
      <c r="A75" s="165" t="s">
        <v>1051</v>
      </c>
      <c r="B75" s="199">
        <v>3093</v>
      </c>
    </row>
    <row r="76" spans="1:2" s="189" customFormat="1" ht="10.5" customHeight="1">
      <c r="A76" s="165" t="s">
        <v>1051</v>
      </c>
      <c r="B76" s="199">
        <v>10132</v>
      </c>
    </row>
    <row r="77" spans="1:2" s="207" customFormat="1" ht="13.5" customHeight="1">
      <c r="A77" s="287" t="s">
        <v>1052</v>
      </c>
      <c r="B77" s="293"/>
    </row>
    <row r="78" spans="1:2" s="189" customFormat="1" ht="10.5" customHeight="1">
      <c r="A78" s="165" t="s">
        <v>1053</v>
      </c>
      <c r="B78" s="199">
        <v>3278</v>
      </c>
    </row>
    <row r="79" spans="1:2" s="189" customFormat="1" ht="10.5" customHeight="1">
      <c r="A79" s="165" t="s">
        <v>1054</v>
      </c>
      <c r="B79" s="199">
        <v>10193</v>
      </c>
    </row>
    <row r="80" spans="1:2" s="189" customFormat="1" ht="10.5" customHeight="1">
      <c r="A80" s="165" t="s">
        <v>1055</v>
      </c>
      <c r="B80" s="199">
        <v>3651</v>
      </c>
    </row>
    <row r="81" spans="1:2" s="189" customFormat="1" ht="10.5" customHeight="1">
      <c r="A81" s="165" t="s">
        <v>1056</v>
      </c>
      <c r="B81" s="199">
        <v>12028</v>
      </c>
    </row>
    <row r="82" spans="1:2" s="189" customFormat="1" ht="10.5" customHeight="1">
      <c r="A82" s="165" t="s">
        <v>1057</v>
      </c>
      <c r="B82" s="199">
        <v>4214</v>
      </c>
    </row>
    <row r="83" spans="1:2" s="189" customFormat="1" ht="10.5" customHeight="1">
      <c r="A83" s="165" t="s">
        <v>1058</v>
      </c>
      <c r="B83" s="199">
        <v>14008</v>
      </c>
    </row>
    <row r="84" spans="1:2" s="189" customFormat="1" ht="10.5" customHeight="1">
      <c r="A84" s="165" t="s">
        <v>1059</v>
      </c>
      <c r="B84" s="199">
        <v>5633</v>
      </c>
    </row>
    <row r="85" spans="1:2" s="189" customFormat="1" ht="10.5" customHeight="1">
      <c r="A85" s="165" t="s">
        <v>1060</v>
      </c>
      <c r="B85" s="199">
        <v>18839</v>
      </c>
    </row>
    <row r="86" spans="1:2" s="189" customFormat="1" ht="10.5" customHeight="1">
      <c r="A86" s="165" t="s">
        <v>1061</v>
      </c>
      <c r="B86" s="199">
        <v>3065</v>
      </c>
    </row>
    <row r="87" spans="1:2" s="189" customFormat="1" ht="10.5" customHeight="1">
      <c r="A87" s="165" t="s">
        <v>1061</v>
      </c>
      <c r="B87" s="199">
        <v>9956</v>
      </c>
    </row>
    <row r="88" spans="1:2" s="189" customFormat="1" ht="10.5" customHeight="1">
      <c r="A88" s="165" t="s">
        <v>1062</v>
      </c>
      <c r="B88" s="199">
        <v>2885</v>
      </c>
    </row>
    <row r="89" spans="1:2" s="189" customFormat="1" ht="10.5" customHeight="1">
      <c r="A89" s="165" t="s">
        <v>1062</v>
      </c>
      <c r="B89" s="199">
        <v>9394</v>
      </c>
    </row>
    <row r="90" spans="1:2" s="189" customFormat="1" ht="10.5" customHeight="1">
      <c r="A90" s="165" t="s">
        <v>1063</v>
      </c>
      <c r="B90" s="199">
        <v>2734</v>
      </c>
    </row>
    <row r="91" spans="1:2" s="189" customFormat="1" ht="10.5" customHeight="1">
      <c r="A91" s="165" t="s">
        <v>1063</v>
      </c>
      <c r="B91" s="199">
        <v>8888</v>
      </c>
    </row>
    <row r="92" spans="1:2" s="207" customFormat="1" ht="13.5" customHeight="1">
      <c r="A92" s="287" t="s">
        <v>1064</v>
      </c>
      <c r="B92" s="293"/>
    </row>
    <row r="93" spans="1:2" s="189" customFormat="1" ht="10.5" customHeight="1">
      <c r="A93" s="165" t="s">
        <v>1065</v>
      </c>
      <c r="B93" s="199">
        <v>3301</v>
      </c>
    </row>
    <row r="94" spans="1:2" s="189" customFormat="1" ht="10.5" customHeight="1">
      <c r="A94" s="165" t="s">
        <v>1066</v>
      </c>
      <c r="B94" s="199">
        <v>10874</v>
      </c>
    </row>
    <row r="95" spans="1:2" s="189" customFormat="1" ht="10.5" customHeight="1">
      <c r="A95" s="165" t="s">
        <v>1067</v>
      </c>
      <c r="B95" s="199">
        <v>3860</v>
      </c>
    </row>
    <row r="96" spans="1:2" s="189" customFormat="1" ht="10.5" customHeight="1">
      <c r="A96" s="165" t="s">
        <v>1068</v>
      </c>
      <c r="B96" s="199">
        <v>12265</v>
      </c>
    </row>
    <row r="97" spans="1:2" s="189" customFormat="1" ht="10.5" customHeight="1">
      <c r="A97" s="165" t="s">
        <v>1069</v>
      </c>
      <c r="B97" s="199">
        <v>4337</v>
      </c>
    </row>
    <row r="98" spans="1:2" s="189" customFormat="1" ht="10.5" customHeight="1">
      <c r="A98" s="165" t="s">
        <v>1070</v>
      </c>
      <c r="B98" s="199">
        <v>14421</v>
      </c>
    </row>
    <row r="99" spans="1:2" s="189" customFormat="1" ht="10.5" customHeight="1">
      <c r="A99" s="165" t="s">
        <v>1071</v>
      </c>
      <c r="B99" s="199">
        <v>5719</v>
      </c>
    </row>
    <row r="100" spans="1:2" s="189" customFormat="1" ht="10.5" customHeight="1">
      <c r="A100" s="165" t="s">
        <v>1072</v>
      </c>
      <c r="B100" s="199">
        <v>19303</v>
      </c>
    </row>
    <row r="101" spans="1:2" s="189" customFormat="1" ht="10.5" customHeight="1">
      <c r="A101" s="165" t="s">
        <v>1073</v>
      </c>
      <c r="B101" s="199">
        <v>3235</v>
      </c>
    </row>
    <row r="102" spans="1:2" s="189" customFormat="1" ht="10.5" customHeight="1">
      <c r="A102" s="165" t="s">
        <v>1073</v>
      </c>
      <c r="B102" s="199">
        <v>10694</v>
      </c>
    </row>
    <row r="103" spans="1:2" s="189" customFormat="1" ht="10.5" customHeight="1">
      <c r="A103" s="165" t="s">
        <v>1074</v>
      </c>
      <c r="B103" s="199">
        <v>3065</v>
      </c>
    </row>
    <row r="104" spans="1:2" s="189" customFormat="1" ht="10.5" customHeight="1">
      <c r="A104" s="165" t="s">
        <v>1074</v>
      </c>
      <c r="B104" s="199">
        <v>10132</v>
      </c>
    </row>
    <row r="105" spans="1:2" s="189" customFormat="1" ht="10.5" customHeight="1">
      <c r="A105" s="165" t="s">
        <v>1075</v>
      </c>
      <c r="B105" s="199">
        <v>2942</v>
      </c>
    </row>
    <row r="106" spans="1:2" s="189" customFormat="1" ht="10.5" customHeight="1">
      <c r="A106" s="165" t="s">
        <v>1075</v>
      </c>
      <c r="B106" s="199">
        <v>9625</v>
      </c>
    </row>
    <row r="107" spans="1:2" s="207" customFormat="1" ht="13.5" customHeight="1">
      <c r="A107" s="287" t="s">
        <v>1076</v>
      </c>
      <c r="B107" s="293"/>
    </row>
    <row r="108" spans="1:2" s="189" customFormat="1" ht="10.5" customHeight="1">
      <c r="A108" s="165" t="s">
        <v>1077</v>
      </c>
      <c r="B108" s="199">
        <v>976</v>
      </c>
    </row>
    <row r="109" spans="1:2" s="189" customFormat="1" ht="10.5" customHeight="1">
      <c r="A109" s="165" t="s">
        <v>1078</v>
      </c>
      <c r="B109" s="199">
        <v>3698</v>
      </c>
    </row>
    <row r="110" spans="1:2" s="189" customFormat="1" ht="10.5" customHeight="1">
      <c r="A110" s="165" t="s">
        <v>1079</v>
      </c>
      <c r="B110" s="199">
        <v>11854</v>
      </c>
    </row>
    <row r="111" spans="1:2" s="207" customFormat="1" ht="13.5" customHeight="1">
      <c r="A111" s="287" t="s">
        <v>1080</v>
      </c>
      <c r="B111" s="293"/>
    </row>
    <row r="112" spans="1:2" s="189" customFormat="1" ht="10.5" customHeight="1">
      <c r="A112" s="165" t="s">
        <v>1081</v>
      </c>
      <c r="B112" s="199">
        <v>3979</v>
      </c>
    </row>
    <row r="113" spans="1:2" s="189" customFormat="1" ht="10.5" customHeight="1">
      <c r="A113" s="165" t="s">
        <v>1082</v>
      </c>
      <c r="B113" s="199">
        <v>12922</v>
      </c>
    </row>
    <row r="114" spans="1:2" s="207" customFormat="1" ht="13.5" customHeight="1">
      <c r="A114" s="287" t="s">
        <v>1083</v>
      </c>
      <c r="B114" s="293"/>
    </row>
    <row r="115" spans="1:2" s="189" customFormat="1" ht="10.5" customHeight="1">
      <c r="A115" s="165" t="s">
        <v>1084</v>
      </c>
      <c r="B115" s="199">
        <v>4162</v>
      </c>
    </row>
    <row r="116" spans="1:2" s="189" customFormat="1" ht="10.5" customHeight="1">
      <c r="A116" s="165" t="s">
        <v>1085</v>
      </c>
      <c r="B116" s="199">
        <v>13282</v>
      </c>
    </row>
    <row r="117" spans="1:2" s="189" customFormat="1" ht="10.5" customHeight="1">
      <c r="A117" s="165" t="s">
        <v>1086</v>
      </c>
      <c r="B117" s="199">
        <v>4553</v>
      </c>
    </row>
    <row r="118" spans="1:2" s="189" customFormat="1" ht="10.5" customHeight="1">
      <c r="A118" s="165" t="s">
        <v>1087</v>
      </c>
      <c r="B118" s="199">
        <v>14652</v>
      </c>
    </row>
    <row r="119" spans="1:2" s="189" customFormat="1" ht="10.5" customHeight="1">
      <c r="A119" s="165" t="s">
        <v>1088</v>
      </c>
      <c r="B119" s="199">
        <v>5247</v>
      </c>
    </row>
    <row r="120" spans="1:2" s="189" customFormat="1" ht="10.5" customHeight="1">
      <c r="A120" s="165" t="s">
        <v>1089</v>
      </c>
      <c r="B120" s="199">
        <v>17027</v>
      </c>
    </row>
    <row r="121" spans="1:2" s="189" customFormat="1" ht="10.5" customHeight="1">
      <c r="A121" s="165" t="s">
        <v>1090</v>
      </c>
      <c r="B121" s="199">
        <v>6933</v>
      </c>
    </row>
    <row r="122" spans="1:2" s="189" customFormat="1" ht="10.5" customHeight="1">
      <c r="A122" s="165" t="s">
        <v>1091</v>
      </c>
      <c r="B122" s="199">
        <v>22952</v>
      </c>
    </row>
    <row r="123" spans="1:2" s="189" customFormat="1" ht="10.5" customHeight="1">
      <c r="A123" s="165" t="s">
        <v>1092</v>
      </c>
      <c r="B123" s="199">
        <v>4103</v>
      </c>
    </row>
    <row r="124" spans="1:2" s="189" customFormat="1" ht="10.5" customHeight="1">
      <c r="A124" s="165" t="s">
        <v>1092</v>
      </c>
      <c r="B124" s="199">
        <v>13202</v>
      </c>
    </row>
    <row r="125" spans="1:2" s="189" customFormat="1" ht="10.5" customHeight="1">
      <c r="A125" s="165" t="s">
        <v>1093</v>
      </c>
      <c r="B125" s="199">
        <v>4032</v>
      </c>
    </row>
    <row r="126" spans="1:2" s="189" customFormat="1" ht="10.5" customHeight="1">
      <c r="A126" s="165" t="s">
        <v>1093</v>
      </c>
      <c r="B126" s="199">
        <v>12882</v>
      </c>
    </row>
    <row r="127" spans="1:2" s="189" customFormat="1" ht="10.5" customHeight="1">
      <c r="A127" s="165" t="s">
        <v>1094</v>
      </c>
      <c r="B127" s="199">
        <v>3944</v>
      </c>
    </row>
    <row r="128" spans="1:2" s="189" customFormat="1" ht="10.5" customHeight="1">
      <c r="A128" s="165" t="s">
        <v>1094</v>
      </c>
      <c r="B128" s="199">
        <v>12596</v>
      </c>
    </row>
    <row r="129" spans="1:2" s="189" customFormat="1" ht="10.5" customHeight="1">
      <c r="A129" s="165" t="s">
        <v>1095</v>
      </c>
      <c r="B129" s="199">
        <v>3818</v>
      </c>
    </row>
    <row r="130" spans="1:2" s="189" customFormat="1" ht="10.5" customHeight="1">
      <c r="A130" s="165" t="s">
        <v>1095</v>
      </c>
      <c r="B130" s="199">
        <v>12142</v>
      </c>
    </row>
    <row r="131" spans="1:2" s="189" customFormat="1" ht="10.5" customHeight="1">
      <c r="A131" s="165" t="s">
        <v>1096</v>
      </c>
      <c r="B131" s="199">
        <v>3742</v>
      </c>
    </row>
    <row r="132" spans="1:2" s="189" customFormat="1" ht="10.5" customHeight="1">
      <c r="A132" s="165" t="s">
        <v>1096</v>
      </c>
      <c r="B132" s="199">
        <v>11772</v>
      </c>
    </row>
    <row r="133" spans="1:2" s="207" customFormat="1" ht="13.5" customHeight="1">
      <c r="A133" s="287" t="s">
        <v>1097</v>
      </c>
      <c r="B133" s="293"/>
    </row>
    <row r="134" spans="1:2" s="189" customFormat="1" ht="10.5" customHeight="1">
      <c r="A134" s="165" t="s">
        <v>1098</v>
      </c>
      <c r="B134" s="199">
        <v>3397</v>
      </c>
    </row>
    <row r="135" spans="1:2" s="189" customFormat="1" ht="10.5" customHeight="1">
      <c r="A135" s="165" t="s">
        <v>1099</v>
      </c>
      <c r="B135" s="199">
        <v>10898</v>
      </c>
    </row>
    <row r="136" spans="1:2" s="189" customFormat="1" ht="10.5" customHeight="1">
      <c r="A136" s="165" t="s">
        <v>1100</v>
      </c>
      <c r="B136" s="199">
        <v>3742</v>
      </c>
    </row>
    <row r="137" spans="1:2" s="189" customFormat="1" ht="10.5" customHeight="1">
      <c r="A137" s="165" t="s">
        <v>1101</v>
      </c>
      <c r="B137" s="199">
        <v>12092</v>
      </c>
    </row>
    <row r="138" spans="1:2" s="189" customFormat="1" ht="10.5" customHeight="1">
      <c r="A138" s="165" t="s">
        <v>1102</v>
      </c>
      <c r="B138" s="199">
        <v>4213</v>
      </c>
    </row>
    <row r="139" spans="1:2" s="189" customFormat="1" ht="10.5" customHeight="1">
      <c r="A139" s="165" t="s">
        <v>1103</v>
      </c>
      <c r="B139" s="199">
        <v>13626</v>
      </c>
    </row>
    <row r="140" spans="1:2" s="189" customFormat="1" ht="10.5" customHeight="1">
      <c r="A140" s="165" t="s">
        <v>1104</v>
      </c>
      <c r="B140" s="199">
        <v>5907</v>
      </c>
    </row>
    <row r="141" spans="1:2" s="189" customFormat="1" ht="10.5" customHeight="1">
      <c r="A141" s="165" t="s">
        <v>1105</v>
      </c>
      <c r="B141" s="199">
        <v>19546</v>
      </c>
    </row>
    <row r="142" spans="1:2" s="189" customFormat="1" ht="10.5" customHeight="1">
      <c r="A142" s="165" t="s">
        <v>1106</v>
      </c>
      <c r="B142" s="199">
        <v>7164</v>
      </c>
    </row>
    <row r="143" spans="1:2" s="189" customFormat="1" ht="10.5" customHeight="1">
      <c r="A143" s="165" t="s">
        <v>1107</v>
      </c>
      <c r="B143" s="199">
        <v>23713</v>
      </c>
    </row>
    <row r="144" spans="1:2" s="189" customFormat="1" ht="10.5" customHeight="1">
      <c r="A144" s="165" t="s">
        <v>1108</v>
      </c>
      <c r="B144" s="199">
        <v>3338</v>
      </c>
    </row>
    <row r="145" spans="1:2" s="189" customFormat="1" ht="10.5" customHeight="1">
      <c r="A145" s="165" t="s">
        <v>1108</v>
      </c>
      <c r="B145" s="199">
        <v>10658</v>
      </c>
    </row>
    <row r="146" spans="1:2" s="189" customFormat="1" ht="10.5" customHeight="1">
      <c r="A146" s="165" t="s">
        <v>1109</v>
      </c>
      <c r="B146" s="199">
        <v>3267</v>
      </c>
    </row>
    <row r="147" spans="1:2" s="189" customFormat="1" ht="10.5" customHeight="1">
      <c r="A147" s="165" t="s">
        <v>1109</v>
      </c>
      <c r="B147" s="199">
        <v>10376</v>
      </c>
    </row>
    <row r="148" spans="1:2" s="189" customFormat="1" ht="10.5" customHeight="1">
      <c r="A148" s="165" t="s">
        <v>1110</v>
      </c>
      <c r="B148" s="199">
        <v>3162</v>
      </c>
    </row>
    <row r="149" spans="1:2" s="189" customFormat="1" ht="10.5" customHeight="1">
      <c r="A149" s="165" t="s">
        <v>1110</v>
      </c>
      <c r="B149" s="199">
        <v>10082</v>
      </c>
    </row>
    <row r="150" spans="1:2" s="189" customFormat="1" ht="10.5" customHeight="1">
      <c r="A150" s="165" t="s">
        <v>1111</v>
      </c>
      <c r="B150" s="199">
        <v>3052</v>
      </c>
    </row>
    <row r="151" spans="1:2" s="189" customFormat="1" ht="10.5" customHeight="1">
      <c r="A151" s="165" t="s">
        <v>1111</v>
      </c>
      <c r="B151" s="199">
        <v>9636</v>
      </c>
    </row>
    <row r="152" spans="1:2" s="189" customFormat="1" ht="10.5" customHeight="1">
      <c r="A152" s="165" t="s">
        <v>1112</v>
      </c>
      <c r="B152" s="199">
        <v>2947</v>
      </c>
    </row>
    <row r="153" spans="1:2" s="189" customFormat="1" ht="10.5" customHeight="1">
      <c r="A153" s="165" t="s">
        <v>1112</v>
      </c>
      <c r="B153" s="199">
        <v>9342</v>
      </c>
    </row>
    <row r="154" spans="1:2" s="207" customFormat="1" ht="13.5" customHeight="1">
      <c r="A154" s="287" t="s">
        <v>1113</v>
      </c>
      <c r="B154" s="293"/>
    </row>
    <row r="155" spans="1:2" s="189" customFormat="1" ht="10.5" customHeight="1">
      <c r="A155" s="165" t="s">
        <v>1114</v>
      </c>
      <c r="B155" s="199">
        <v>2052</v>
      </c>
    </row>
    <row r="156" spans="1:2" s="189" customFormat="1" ht="10.5" customHeight="1">
      <c r="A156" s="165" t="s">
        <v>1115</v>
      </c>
      <c r="B156" s="199">
        <v>6525</v>
      </c>
    </row>
    <row r="157" spans="1:2" s="189" customFormat="1" ht="10.5" customHeight="1">
      <c r="A157" s="165" t="s">
        <v>1116</v>
      </c>
      <c r="B157" s="199">
        <v>2418</v>
      </c>
    </row>
    <row r="158" spans="1:2" s="189" customFormat="1" ht="10.5" customHeight="1">
      <c r="A158" s="165" t="s">
        <v>1117</v>
      </c>
      <c r="B158" s="199">
        <v>7862</v>
      </c>
    </row>
    <row r="159" spans="1:2" s="189" customFormat="1" ht="10.5" customHeight="1">
      <c r="A159" s="165" t="s">
        <v>1118</v>
      </c>
      <c r="B159" s="199">
        <v>2863</v>
      </c>
    </row>
    <row r="160" spans="1:2" s="189" customFormat="1" ht="10.5" customHeight="1">
      <c r="A160" s="165" t="s">
        <v>1119</v>
      </c>
      <c r="B160" s="199">
        <v>9409</v>
      </c>
    </row>
    <row r="161" spans="1:2" s="189" customFormat="1" ht="10.5" customHeight="1">
      <c r="A161" s="165" t="s">
        <v>1120</v>
      </c>
      <c r="B161" s="199">
        <v>3994</v>
      </c>
    </row>
    <row r="162" spans="1:2" s="189" customFormat="1" ht="10.5" customHeight="1">
      <c r="A162" s="165" t="s">
        <v>1121</v>
      </c>
      <c r="B162" s="199">
        <v>13282</v>
      </c>
    </row>
    <row r="163" spans="1:2" s="189" customFormat="1" ht="10.5" customHeight="1">
      <c r="A163" s="165" t="s">
        <v>1122</v>
      </c>
      <c r="B163" s="199">
        <v>2001</v>
      </c>
    </row>
    <row r="164" spans="1:2" s="189" customFormat="1" ht="10.5" customHeight="1">
      <c r="A164" s="165" t="s">
        <v>1122</v>
      </c>
      <c r="B164" s="199">
        <v>6479</v>
      </c>
    </row>
    <row r="165" spans="1:2" s="189" customFormat="1" ht="10.5" customHeight="1">
      <c r="A165" s="165" t="s">
        <v>1123</v>
      </c>
      <c r="B165" s="199">
        <v>1896</v>
      </c>
    </row>
    <row r="166" spans="1:2" s="189" customFormat="1" ht="10.5" customHeight="1">
      <c r="A166" s="165" t="s">
        <v>1123</v>
      </c>
      <c r="B166" s="199">
        <v>6105</v>
      </c>
    </row>
    <row r="167" spans="1:2" s="189" customFormat="1" ht="10.5" customHeight="1">
      <c r="A167" s="165" t="s">
        <v>1124</v>
      </c>
      <c r="B167" s="199">
        <v>1816</v>
      </c>
    </row>
    <row r="168" spans="1:2" s="189" customFormat="1" ht="10.5" customHeight="1">
      <c r="A168" s="165" t="s">
        <v>1124</v>
      </c>
      <c r="B168" s="199">
        <v>5794</v>
      </c>
    </row>
    <row r="169" spans="1:2" s="207" customFormat="1" ht="13.5" customHeight="1">
      <c r="A169" s="287" t="s">
        <v>1125</v>
      </c>
      <c r="B169" s="293"/>
    </row>
    <row r="170" spans="1:2" s="189" customFormat="1" ht="10.5" customHeight="1">
      <c r="A170" s="165" t="s">
        <v>1126</v>
      </c>
      <c r="B170" s="199">
        <v>2052</v>
      </c>
    </row>
    <row r="171" spans="1:2" s="189" customFormat="1" ht="10.5" customHeight="1">
      <c r="A171" s="165" t="s">
        <v>1127</v>
      </c>
      <c r="B171" s="199">
        <v>6525</v>
      </c>
    </row>
    <row r="172" spans="1:2" s="189" customFormat="1" ht="10.5" customHeight="1">
      <c r="A172" s="165" t="s">
        <v>1128</v>
      </c>
      <c r="B172" s="199">
        <v>2418</v>
      </c>
    </row>
    <row r="173" spans="1:2" s="189" customFormat="1" ht="10.5" customHeight="1">
      <c r="A173" s="165" t="s">
        <v>1129</v>
      </c>
      <c r="B173" s="199">
        <v>7862</v>
      </c>
    </row>
    <row r="174" spans="1:2" s="189" customFormat="1" ht="10.5" customHeight="1">
      <c r="A174" s="165" t="s">
        <v>1130</v>
      </c>
      <c r="B174" s="199">
        <v>2863</v>
      </c>
    </row>
    <row r="175" spans="1:2" s="189" customFormat="1" ht="10.5" customHeight="1">
      <c r="A175" s="165" t="s">
        <v>1131</v>
      </c>
      <c r="B175" s="199">
        <v>9409</v>
      </c>
    </row>
    <row r="176" spans="1:2" s="189" customFormat="1" ht="10.5" customHeight="1">
      <c r="A176" s="165" t="s">
        <v>1132</v>
      </c>
      <c r="B176" s="199">
        <v>3994</v>
      </c>
    </row>
    <row r="177" spans="1:2" s="189" customFormat="1" ht="10.5" customHeight="1">
      <c r="A177" s="165" t="s">
        <v>1133</v>
      </c>
      <c r="B177" s="199">
        <v>13282</v>
      </c>
    </row>
    <row r="178" spans="1:2" s="189" customFormat="1" ht="10.5" customHeight="1">
      <c r="A178" s="165" t="s">
        <v>1134</v>
      </c>
      <c r="B178" s="199">
        <v>2001</v>
      </c>
    </row>
    <row r="179" spans="1:2" s="189" customFormat="1" ht="10.5" customHeight="1">
      <c r="A179" s="165" t="s">
        <v>1135</v>
      </c>
      <c r="B179" s="199">
        <v>6479</v>
      </c>
    </row>
    <row r="180" spans="1:2" s="189" customFormat="1" ht="10.5" customHeight="1">
      <c r="A180" s="165" t="s">
        <v>1136</v>
      </c>
      <c r="B180" s="199">
        <v>1896</v>
      </c>
    </row>
    <row r="181" spans="1:2" s="189" customFormat="1" ht="10.5" customHeight="1">
      <c r="A181" s="165" t="s">
        <v>1137</v>
      </c>
      <c r="B181" s="199">
        <v>6105</v>
      </c>
    </row>
    <row r="182" spans="1:2" s="189" customFormat="1" ht="10.5" customHeight="1">
      <c r="A182" s="165" t="s">
        <v>1138</v>
      </c>
      <c r="B182" s="199">
        <v>1816</v>
      </c>
    </row>
    <row r="183" spans="1:2" s="189" customFormat="1" ht="10.5" customHeight="1">
      <c r="A183" s="165" t="s">
        <v>1139</v>
      </c>
      <c r="B183" s="199">
        <v>5794</v>
      </c>
    </row>
    <row r="184" spans="1:2" s="207" customFormat="1" ht="13.5" customHeight="1">
      <c r="A184" s="287" t="s">
        <v>1140</v>
      </c>
      <c r="B184" s="293"/>
    </row>
    <row r="185" spans="1:2" s="189" customFormat="1" ht="10.5" customHeight="1">
      <c r="A185" s="165" t="s">
        <v>1141</v>
      </c>
      <c r="B185" s="199">
        <v>734</v>
      </c>
    </row>
    <row r="186" spans="1:2" s="189" customFormat="1" ht="10.5" customHeight="1">
      <c r="A186" s="165" t="s">
        <v>1142</v>
      </c>
      <c r="B186" s="199">
        <v>1412</v>
      </c>
    </row>
    <row r="187" spans="1:2" s="189" customFormat="1" ht="10.5" customHeight="1">
      <c r="A187" s="165" t="s">
        <v>1143</v>
      </c>
      <c r="B187" s="199">
        <v>5413</v>
      </c>
    </row>
    <row r="188" spans="1:2" s="189" customFormat="1" ht="10.5" customHeight="1">
      <c r="A188" s="165" t="s">
        <v>1144</v>
      </c>
      <c r="B188" s="199">
        <v>17260</v>
      </c>
    </row>
    <row r="189" spans="1:2" s="189" customFormat="1" ht="10.5" customHeight="1">
      <c r="A189" s="165" t="s">
        <v>1145</v>
      </c>
      <c r="B189" s="199">
        <v>714</v>
      </c>
    </row>
    <row r="190" spans="1:2" s="189" customFormat="1" ht="10.5" customHeight="1">
      <c r="A190" s="165" t="s">
        <v>1146</v>
      </c>
      <c r="B190" s="199">
        <v>1387</v>
      </c>
    </row>
    <row r="191" spans="1:2" s="189" customFormat="1" ht="10.5" customHeight="1">
      <c r="A191" s="165" t="s">
        <v>1147</v>
      </c>
      <c r="B191" s="199">
        <v>5279</v>
      </c>
    </row>
    <row r="192" spans="1:2" s="189" customFormat="1" ht="10.5" customHeight="1">
      <c r="A192" s="165" t="s">
        <v>1148</v>
      </c>
      <c r="B192" s="199">
        <v>16900</v>
      </c>
    </row>
    <row r="193" spans="1:2" s="189" customFormat="1" ht="10.5" customHeight="1">
      <c r="A193" s="165" t="s">
        <v>1149</v>
      </c>
      <c r="B193" s="199">
        <v>709</v>
      </c>
    </row>
    <row r="194" spans="1:2" s="189" customFormat="1" ht="10.5" customHeight="1">
      <c r="A194" s="165" t="s">
        <v>1150</v>
      </c>
      <c r="B194" s="199">
        <v>1376</v>
      </c>
    </row>
    <row r="195" spans="1:2" s="189" customFormat="1" ht="10.5" customHeight="1">
      <c r="A195" s="165" t="s">
        <v>1151</v>
      </c>
      <c r="B195" s="199">
        <v>5228</v>
      </c>
    </row>
    <row r="196" spans="1:2" s="189" customFormat="1" ht="10.5" customHeight="1">
      <c r="A196" s="165" t="s">
        <v>1152</v>
      </c>
      <c r="B196" s="199">
        <v>16710</v>
      </c>
    </row>
    <row r="197" spans="1:2" s="189" customFormat="1" ht="10.5" customHeight="1">
      <c r="A197" s="165" t="s">
        <v>1153</v>
      </c>
      <c r="B197" s="199">
        <v>704</v>
      </c>
    </row>
    <row r="198" spans="1:2" s="189" customFormat="1" ht="10.5" customHeight="1">
      <c r="A198" s="165" t="s">
        <v>1154</v>
      </c>
      <c r="B198" s="199">
        <v>1351</v>
      </c>
    </row>
    <row r="199" spans="1:2" s="189" customFormat="1" ht="10.5" customHeight="1">
      <c r="A199" s="165" t="s">
        <v>1155</v>
      </c>
      <c r="B199" s="199">
        <v>5176</v>
      </c>
    </row>
    <row r="200" spans="1:2" s="189" customFormat="1" ht="10.5" customHeight="1">
      <c r="A200" s="166" t="s">
        <v>1156</v>
      </c>
      <c r="B200" s="199">
        <v>16526</v>
      </c>
    </row>
    <row r="201" spans="1:2" s="207" customFormat="1" ht="13.5" customHeight="1">
      <c r="A201" s="291" t="s">
        <v>1581</v>
      </c>
      <c r="B201" s="293"/>
    </row>
    <row r="202" spans="1:2" s="189" customFormat="1" ht="10.5" customHeight="1">
      <c r="A202" s="208" t="s">
        <v>1157</v>
      </c>
      <c r="B202" s="199">
        <v>1796</v>
      </c>
    </row>
    <row r="203" spans="1:2" s="189" customFormat="1" ht="10.5" customHeight="1">
      <c r="A203" s="208" t="s">
        <v>1158</v>
      </c>
      <c r="B203" s="199">
        <v>5597</v>
      </c>
    </row>
    <row r="204" spans="1:2" s="189" customFormat="1" ht="10.5" customHeight="1">
      <c r="A204" s="208" t="s">
        <v>1159</v>
      </c>
      <c r="B204" s="199">
        <v>1721</v>
      </c>
    </row>
    <row r="205" spans="1:2" s="189" customFormat="1" ht="10.5" customHeight="1">
      <c r="A205" s="208" t="s">
        <v>1160</v>
      </c>
      <c r="B205" s="199">
        <v>5347</v>
      </c>
    </row>
    <row r="206" spans="1:2" s="189" customFormat="1" ht="10.5" customHeight="1">
      <c r="A206" s="208" t="s">
        <v>1161</v>
      </c>
      <c r="B206" s="199">
        <v>1642</v>
      </c>
    </row>
    <row r="207" spans="1:2" s="189" customFormat="1" ht="10.5" customHeight="1">
      <c r="A207" s="208" t="s">
        <v>1162</v>
      </c>
      <c r="B207" s="199">
        <v>5310</v>
      </c>
    </row>
    <row r="208" spans="1:2" s="207" customFormat="1" ht="13.5" customHeight="1">
      <c r="A208" s="291" t="s">
        <v>1582</v>
      </c>
      <c r="B208" s="293"/>
    </row>
    <row r="209" spans="1:2" s="189" customFormat="1" ht="10.5" customHeight="1">
      <c r="A209" s="208" t="s">
        <v>1157</v>
      </c>
      <c r="B209" s="199">
        <v>1796</v>
      </c>
    </row>
    <row r="210" spans="1:2" s="189" customFormat="1" ht="10.5" customHeight="1">
      <c r="A210" s="208" t="s">
        <v>1158</v>
      </c>
      <c r="B210" s="199">
        <v>5597</v>
      </c>
    </row>
    <row r="211" spans="1:2" s="189" customFormat="1" ht="10.5" customHeight="1">
      <c r="A211" s="208" t="s">
        <v>1159</v>
      </c>
      <c r="B211" s="199">
        <v>1721</v>
      </c>
    </row>
    <row r="212" spans="1:2" s="189" customFormat="1" ht="10.5" customHeight="1">
      <c r="A212" s="208" t="s">
        <v>1160</v>
      </c>
      <c r="B212" s="199">
        <v>5347</v>
      </c>
    </row>
    <row r="213" spans="1:2" s="189" customFormat="1" ht="10.5" customHeight="1">
      <c r="A213" s="208" t="s">
        <v>1161</v>
      </c>
      <c r="B213" s="199">
        <v>1642</v>
      </c>
    </row>
    <row r="214" spans="1:2" s="189" customFormat="1" ht="10.5" customHeight="1">
      <c r="A214" s="208" t="s">
        <v>1162</v>
      </c>
      <c r="B214" s="199">
        <v>5310</v>
      </c>
    </row>
    <row r="215" spans="1:2" s="207" customFormat="1" ht="13.5" customHeight="1">
      <c r="A215" s="291" t="s">
        <v>1163</v>
      </c>
      <c r="B215" s="293"/>
    </row>
    <row r="216" spans="1:2" s="189" customFormat="1" ht="10.5" customHeight="1">
      <c r="A216" s="165" t="s">
        <v>1164</v>
      </c>
      <c r="B216" s="199">
        <v>878</v>
      </c>
    </row>
    <row r="217" spans="1:2" s="189" customFormat="1" ht="10.5" customHeight="1">
      <c r="A217" s="165" t="s">
        <v>1165</v>
      </c>
      <c r="B217" s="199">
        <v>3210</v>
      </c>
    </row>
    <row r="218" spans="1:2" s="189" customFormat="1" ht="10.5" customHeight="1">
      <c r="A218" s="165" t="s">
        <v>1166</v>
      </c>
      <c r="B218" s="199">
        <v>10307</v>
      </c>
    </row>
    <row r="219" spans="1:2" s="189" customFormat="1" ht="10.5" customHeight="1">
      <c r="A219" s="165" t="s">
        <v>1167</v>
      </c>
      <c r="B219" s="199">
        <v>960</v>
      </c>
    </row>
    <row r="220" spans="1:2" s="189" customFormat="1" ht="10.5" customHeight="1">
      <c r="A220" s="165" t="s">
        <v>1168</v>
      </c>
      <c r="B220" s="199">
        <v>3497</v>
      </c>
    </row>
    <row r="221" spans="1:2" s="189" customFormat="1" ht="10.5" customHeight="1">
      <c r="A221" s="165" t="s">
        <v>1169</v>
      </c>
      <c r="B221" s="199">
        <v>11421</v>
      </c>
    </row>
    <row r="222" spans="1:2" s="189" customFormat="1" ht="10.5" customHeight="1">
      <c r="A222" s="165" t="s">
        <v>1170</v>
      </c>
      <c r="B222" s="199">
        <v>1120</v>
      </c>
    </row>
    <row r="223" spans="1:2" s="189" customFormat="1" ht="10.5" customHeight="1">
      <c r="A223" s="165" t="s">
        <v>1171</v>
      </c>
      <c r="B223" s="199">
        <v>4149</v>
      </c>
    </row>
    <row r="224" spans="1:2" s="189" customFormat="1" ht="10.5" customHeight="1">
      <c r="A224" s="165" t="s">
        <v>1172</v>
      </c>
      <c r="B224" s="199">
        <v>13701</v>
      </c>
    </row>
    <row r="225" spans="1:2" s="189" customFormat="1" ht="10.5" customHeight="1">
      <c r="A225" s="165" t="s">
        <v>1173</v>
      </c>
      <c r="B225" s="199">
        <v>1582</v>
      </c>
    </row>
    <row r="226" spans="1:2" s="189" customFormat="1" ht="10.5" customHeight="1">
      <c r="A226" s="165" t="s">
        <v>1174</v>
      </c>
      <c r="B226" s="199">
        <v>5952</v>
      </c>
    </row>
    <row r="227" spans="1:2" s="189" customFormat="1" ht="10.5" customHeight="1">
      <c r="A227" s="165" t="s">
        <v>1175</v>
      </c>
      <c r="B227" s="199">
        <v>19910</v>
      </c>
    </row>
    <row r="228" spans="1:2" s="189" customFormat="1" ht="10.5" customHeight="1">
      <c r="A228" s="165" t="s">
        <v>1176</v>
      </c>
      <c r="B228" s="199">
        <v>1782</v>
      </c>
    </row>
    <row r="229" spans="1:2" s="189" customFormat="1" ht="10.5" customHeight="1">
      <c r="A229" s="165" t="s">
        <v>1177</v>
      </c>
      <c r="B229" s="199">
        <v>6696</v>
      </c>
    </row>
    <row r="230" spans="1:2" s="189" customFormat="1" ht="10.5" customHeight="1">
      <c r="A230" s="165" t="s">
        <v>1178</v>
      </c>
      <c r="B230" s="199">
        <v>22390</v>
      </c>
    </row>
    <row r="231" spans="1:2" s="189" customFormat="1" ht="10.5" customHeight="1">
      <c r="A231" s="165" t="s">
        <v>1179</v>
      </c>
      <c r="B231" s="199">
        <v>2326</v>
      </c>
    </row>
    <row r="232" spans="1:2" s="189" customFormat="1" ht="10.5" customHeight="1">
      <c r="A232" s="165" t="s">
        <v>1180</v>
      </c>
      <c r="B232" s="199">
        <v>8751</v>
      </c>
    </row>
    <row r="233" spans="1:2" s="189" customFormat="1" ht="10.5" customHeight="1">
      <c r="A233" s="165" t="s">
        <v>1181</v>
      </c>
      <c r="B233" s="199">
        <v>29271</v>
      </c>
    </row>
    <row r="234" spans="1:2" s="189" customFormat="1" ht="10.5" customHeight="1">
      <c r="A234" s="165" t="s">
        <v>1182</v>
      </c>
      <c r="B234" s="199">
        <v>852</v>
      </c>
    </row>
    <row r="235" spans="1:2" s="189" customFormat="1" ht="10.5" customHeight="1">
      <c r="A235" s="165" t="s">
        <v>1182</v>
      </c>
      <c r="B235" s="199">
        <v>3112</v>
      </c>
    </row>
    <row r="236" spans="1:2" s="189" customFormat="1" ht="10.5" customHeight="1">
      <c r="A236" s="165" t="s">
        <v>1182</v>
      </c>
      <c r="B236" s="199">
        <v>9957</v>
      </c>
    </row>
    <row r="237" spans="1:2" s="189" customFormat="1" ht="10.5" customHeight="1">
      <c r="A237" s="165" t="s">
        <v>1183</v>
      </c>
      <c r="B237" s="199">
        <v>827</v>
      </c>
    </row>
    <row r="238" spans="1:2" s="189" customFormat="1" ht="10.5" customHeight="1">
      <c r="A238" s="165" t="s">
        <v>1183</v>
      </c>
      <c r="B238" s="199">
        <v>3014</v>
      </c>
    </row>
    <row r="239" spans="1:2" s="189" customFormat="1" ht="10.5" customHeight="1">
      <c r="A239" s="165" t="s">
        <v>1183</v>
      </c>
      <c r="B239" s="199">
        <v>9598</v>
      </c>
    </row>
    <row r="240" spans="1:2" s="189" customFormat="1" ht="10.5" customHeight="1">
      <c r="A240" s="165" t="s">
        <v>1184</v>
      </c>
      <c r="B240" s="199">
        <v>806</v>
      </c>
    </row>
    <row r="241" spans="1:2" s="189" customFormat="1" ht="10.5" customHeight="1">
      <c r="A241" s="165" t="s">
        <v>1184</v>
      </c>
      <c r="B241" s="199">
        <v>2912</v>
      </c>
    </row>
    <row r="242" spans="1:2" s="189" customFormat="1" ht="10.5" customHeight="1">
      <c r="A242" s="165" t="s">
        <v>1184</v>
      </c>
      <c r="B242" s="199">
        <v>9233</v>
      </c>
    </row>
    <row r="243" spans="1:2" s="189" customFormat="1" ht="10.5" customHeight="1">
      <c r="A243" s="165" t="s">
        <v>1185</v>
      </c>
      <c r="B243" s="199">
        <v>765</v>
      </c>
    </row>
    <row r="244" spans="1:2" s="189" customFormat="1" ht="10.5" customHeight="1">
      <c r="A244" s="165" t="s">
        <v>1185</v>
      </c>
      <c r="B244" s="199">
        <v>2753</v>
      </c>
    </row>
    <row r="245" spans="1:2" s="189" customFormat="1" ht="10.5" customHeight="1">
      <c r="A245" s="165" t="s">
        <v>1185</v>
      </c>
      <c r="B245" s="199">
        <v>8674</v>
      </c>
    </row>
    <row r="246" spans="1:2" s="189" customFormat="1" ht="10.5" customHeight="1">
      <c r="A246" s="165" t="s">
        <v>1186</v>
      </c>
      <c r="B246" s="199">
        <v>734</v>
      </c>
    </row>
    <row r="247" spans="1:2" s="189" customFormat="1" ht="10.5" customHeight="1">
      <c r="A247" s="165" t="s">
        <v>1186</v>
      </c>
      <c r="B247" s="199">
        <v>2655</v>
      </c>
    </row>
    <row r="248" spans="1:2" s="189" customFormat="1" ht="10.5" customHeight="1">
      <c r="A248" s="165" t="s">
        <v>1186</v>
      </c>
      <c r="B248" s="199">
        <v>8324</v>
      </c>
    </row>
    <row r="249" spans="1:2" s="207" customFormat="1" ht="13.5" customHeight="1">
      <c r="A249" s="287" t="s">
        <v>1187</v>
      </c>
      <c r="B249" s="293"/>
    </row>
    <row r="250" spans="1:2" s="189" customFormat="1" ht="10.5" customHeight="1">
      <c r="A250" s="165" t="s">
        <v>1188</v>
      </c>
      <c r="B250" s="199">
        <v>793</v>
      </c>
    </row>
    <row r="251" spans="1:2" s="189" customFormat="1" ht="10.5" customHeight="1">
      <c r="A251" s="165" t="s">
        <v>1189</v>
      </c>
      <c r="B251" s="199">
        <v>2613</v>
      </c>
    </row>
    <row r="252" spans="1:2" s="189" customFormat="1" ht="10.5" customHeight="1">
      <c r="A252" s="165" t="s">
        <v>1190</v>
      </c>
      <c r="B252" s="199">
        <v>8329</v>
      </c>
    </row>
    <row r="253" spans="1:2" s="189" customFormat="1" ht="10.5" customHeight="1">
      <c r="A253" s="165" t="s">
        <v>1191</v>
      </c>
      <c r="B253" s="199">
        <v>876</v>
      </c>
    </row>
    <row r="254" spans="1:2" s="189" customFormat="1" ht="10.5" customHeight="1">
      <c r="A254" s="165" t="s">
        <v>1192</v>
      </c>
      <c r="B254" s="199">
        <v>2904</v>
      </c>
    </row>
    <row r="255" spans="1:2" s="189" customFormat="1" ht="10.5" customHeight="1">
      <c r="A255" s="165" t="s">
        <v>1193</v>
      </c>
      <c r="B255" s="199">
        <v>9351</v>
      </c>
    </row>
    <row r="256" spans="1:2" s="189" customFormat="1" ht="10.5" customHeight="1">
      <c r="A256" s="165" t="s">
        <v>1194</v>
      </c>
      <c r="B256" s="199">
        <v>1007</v>
      </c>
    </row>
    <row r="257" spans="1:2" s="189" customFormat="1" ht="10.5" customHeight="1">
      <c r="A257" s="165" t="s">
        <v>1195</v>
      </c>
      <c r="B257" s="199">
        <v>3561</v>
      </c>
    </row>
    <row r="258" spans="1:2" s="189" customFormat="1" ht="10.5" customHeight="1">
      <c r="A258" s="165" t="s">
        <v>1196</v>
      </c>
      <c r="B258" s="199">
        <v>11574</v>
      </c>
    </row>
    <row r="259" spans="1:2" s="189" customFormat="1" ht="10.5" customHeight="1">
      <c r="A259" s="165" t="s">
        <v>1197</v>
      </c>
      <c r="B259" s="199">
        <v>1406</v>
      </c>
    </row>
    <row r="260" spans="1:2" s="189" customFormat="1" ht="10.5" customHeight="1">
      <c r="A260" s="165" t="s">
        <v>1198</v>
      </c>
      <c r="B260" s="199">
        <v>5094</v>
      </c>
    </row>
    <row r="261" spans="1:2" s="189" customFormat="1" ht="10.5" customHeight="1">
      <c r="A261" s="165" t="s">
        <v>1199</v>
      </c>
      <c r="B261" s="199">
        <v>16891</v>
      </c>
    </row>
    <row r="262" spans="1:2" s="189" customFormat="1" ht="10.5" customHeight="1">
      <c r="A262" s="165" t="s">
        <v>1200</v>
      </c>
      <c r="B262" s="199">
        <v>1474</v>
      </c>
    </row>
    <row r="263" spans="1:2" s="189" customFormat="1" ht="10.5" customHeight="1">
      <c r="A263" s="165" t="s">
        <v>1201</v>
      </c>
      <c r="B263" s="199">
        <v>5342</v>
      </c>
    </row>
    <row r="264" spans="1:2" s="189" customFormat="1" ht="10.5" customHeight="1">
      <c r="A264" s="165" t="s">
        <v>1202</v>
      </c>
      <c r="B264" s="199">
        <v>17709</v>
      </c>
    </row>
    <row r="265" spans="1:2" s="189" customFormat="1" ht="10.5" customHeight="1">
      <c r="A265" s="165" t="s">
        <v>1203</v>
      </c>
      <c r="B265" s="199">
        <v>1717</v>
      </c>
    </row>
    <row r="266" spans="1:2" s="189" customFormat="1" ht="10.5" customHeight="1">
      <c r="A266" s="165" t="s">
        <v>1204</v>
      </c>
      <c r="B266" s="199">
        <v>6218</v>
      </c>
    </row>
    <row r="267" spans="1:2" s="189" customFormat="1" ht="10.5" customHeight="1">
      <c r="A267" s="165" t="s">
        <v>1205</v>
      </c>
      <c r="B267" s="199">
        <v>20628</v>
      </c>
    </row>
    <row r="268" spans="1:2" s="189" customFormat="1" ht="10.5" customHeight="1">
      <c r="A268" s="165" t="s">
        <v>1206</v>
      </c>
      <c r="B268" s="199">
        <v>2165</v>
      </c>
    </row>
    <row r="269" spans="1:2" s="189" customFormat="1" ht="10.5" customHeight="1">
      <c r="A269" s="165" t="s">
        <v>1207</v>
      </c>
      <c r="B269" s="199">
        <v>7949</v>
      </c>
    </row>
    <row r="270" spans="1:2" s="189" customFormat="1" ht="10.5" customHeight="1">
      <c r="A270" s="165" t="s">
        <v>1208</v>
      </c>
      <c r="B270" s="199">
        <v>26369</v>
      </c>
    </row>
    <row r="271" spans="1:2" s="189" customFormat="1" ht="10.5" customHeight="1">
      <c r="A271" s="165" t="s">
        <v>1209</v>
      </c>
      <c r="B271" s="199">
        <v>759</v>
      </c>
    </row>
    <row r="272" spans="1:2" s="189" customFormat="1" ht="10.5" customHeight="1">
      <c r="A272" s="165" t="s">
        <v>1209</v>
      </c>
      <c r="B272" s="199">
        <v>2476</v>
      </c>
    </row>
    <row r="273" spans="1:2" s="189" customFormat="1" ht="10.5" customHeight="1">
      <c r="A273" s="165" t="s">
        <v>1209</v>
      </c>
      <c r="B273" s="199">
        <v>7911</v>
      </c>
    </row>
    <row r="274" spans="1:2" s="189" customFormat="1" ht="10.5" customHeight="1">
      <c r="A274" s="165" t="s">
        <v>1210</v>
      </c>
      <c r="B274" s="199">
        <v>730</v>
      </c>
    </row>
    <row r="275" spans="1:2" s="189" customFormat="1" ht="10.5" customHeight="1">
      <c r="A275" s="165" t="s">
        <v>1210</v>
      </c>
      <c r="B275" s="199">
        <v>2394</v>
      </c>
    </row>
    <row r="276" spans="1:2" s="189" customFormat="1" ht="10.5" customHeight="1">
      <c r="A276" s="165" t="s">
        <v>1210</v>
      </c>
      <c r="B276" s="199">
        <v>7580</v>
      </c>
    </row>
    <row r="277" spans="1:2" s="189" customFormat="1" ht="10.5" customHeight="1">
      <c r="A277" s="165" t="s">
        <v>1211</v>
      </c>
      <c r="B277" s="199">
        <v>705</v>
      </c>
    </row>
    <row r="278" spans="1:2" s="189" customFormat="1" ht="10.5" customHeight="1">
      <c r="A278" s="165" t="s">
        <v>1211</v>
      </c>
      <c r="B278" s="199">
        <v>2291</v>
      </c>
    </row>
    <row r="279" spans="1:2" s="189" customFormat="1" ht="10.5" customHeight="1">
      <c r="A279" s="165" t="s">
        <v>1211</v>
      </c>
      <c r="B279" s="199">
        <v>7259</v>
      </c>
    </row>
    <row r="280" spans="1:2" s="189" customFormat="1" ht="10.5" customHeight="1">
      <c r="A280" s="165" t="s">
        <v>1212</v>
      </c>
      <c r="B280" s="199">
        <v>681</v>
      </c>
    </row>
    <row r="281" spans="1:2" s="189" customFormat="1" ht="10.5" customHeight="1">
      <c r="A281" s="165" t="s">
        <v>1212</v>
      </c>
      <c r="B281" s="199">
        <v>2218</v>
      </c>
    </row>
    <row r="282" spans="1:2" s="189" customFormat="1" ht="10.5" customHeight="1">
      <c r="A282" s="165" t="s">
        <v>1212</v>
      </c>
      <c r="B282" s="199">
        <v>6840</v>
      </c>
    </row>
    <row r="283" spans="1:2" s="189" customFormat="1" ht="10.5" customHeight="1">
      <c r="A283" s="165" t="s">
        <v>1213</v>
      </c>
      <c r="B283" s="199">
        <v>657</v>
      </c>
    </row>
    <row r="284" spans="1:2" s="189" customFormat="1" ht="10.5" customHeight="1">
      <c r="A284" s="165" t="s">
        <v>1213</v>
      </c>
      <c r="B284" s="199">
        <v>2092</v>
      </c>
    </row>
    <row r="285" spans="1:2" s="189" customFormat="1" ht="10.5" customHeight="1">
      <c r="A285" s="165" t="s">
        <v>1213</v>
      </c>
      <c r="B285" s="199">
        <v>6485</v>
      </c>
    </row>
    <row r="286" spans="1:2" s="207" customFormat="1" ht="13.5" customHeight="1">
      <c r="A286" s="287" t="s">
        <v>1583</v>
      </c>
      <c r="B286" s="293"/>
    </row>
    <row r="287" spans="1:2" s="189" customFormat="1" ht="10.5" customHeight="1">
      <c r="A287" s="165" t="s">
        <v>1584</v>
      </c>
      <c r="B287" s="199">
        <v>704</v>
      </c>
    </row>
    <row r="288" spans="1:2" s="189" customFormat="1" ht="10.5" customHeight="1">
      <c r="A288" s="165" t="s">
        <v>1585</v>
      </c>
      <c r="B288" s="199">
        <v>2491</v>
      </c>
    </row>
    <row r="289" spans="1:2" s="189" customFormat="1" ht="10.5" customHeight="1">
      <c r="A289" s="165" t="s">
        <v>1586</v>
      </c>
      <c r="B289" s="199">
        <v>7996</v>
      </c>
    </row>
    <row r="290" spans="1:2" s="189" customFormat="1" ht="10.5" customHeight="1">
      <c r="A290" s="165" t="s">
        <v>1587</v>
      </c>
      <c r="B290" s="199">
        <v>811</v>
      </c>
    </row>
    <row r="291" spans="1:2" s="189" customFormat="1" ht="10.5" customHeight="1">
      <c r="A291" s="165" t="s">
        <v>1588</v>
      </c>
      <c r="B291" s="199">
        <v>2830</v>
      </c>
    </row>
    <row r="292" spans="1:2" s="189" customFormat="1" ht="10.5" customHeight="1">
      <c r="A292" s="165" t="s">
        <v>1589</v>
      </c>
      <c r="B292" s="199">
        <v>9090</v>
      </c>
    </row>
    <row r="293" spans="1:2" s="189" customFormat="1" ht="10.5" customHeight="1">
      <c r="A293" s="165" t="s">
        <v>1590</v>
      </c>
      <c r="B293" s="199">
        <v>976</v>
      </c>
    </row>
    <row r="294" spans="1:2" s="189" customFormat="1" ht="10.5" customHeight="1">
      <c r="A294" s="165" t="s">
        <v>1591</v>
      </c>
      <c r="B294" s="199">
        <v>3518</v>
      </c>
    </row>
    <row r="295" spans="1:2" s="189" customFormat="1" ht="10.5" customHeight="1">
      <c r="A295" s="165" t="s">
        <v>1592</v>
      </c>
      <c r="B295" s="199">
        <v>11154</v>
      </c>
    </row>
    <row r="296" spans="1:2" s="189" customFormat="1" ht="10.5" customHeight="1">
      <c r="A296" s="165" t="s">
        <v>1593</v>
      </c>
      <c r="B296" s="199">
        <v>1212</v>
      </c>
    </row>
    <row r="297" spans="1:2" s="189" customFormat="1" ht="10.5" customHeight="1">
      <c r="A297" s="165" t="s">
        <v>1594</v>
      </c>
      <c r="B297" s="199">
        <v>4345</v>
      </c>
    </row>
    <row r="298" spans="1:2" s="189" customFormat="1" ht="10.5" customHeight="1">
      <c r="A298" s="165" t="s">
        <v>1595</v>
      </c>
      <c r="B298" s="199">
        <v>13906</v>
      </c>
    </row>
    <row r="299" spans="1:2" s="189" customFormat="1" ht="10.5" customHeight="1">
      <c r="A299" s="165" t="s">
        <v>1596</v>
      </c>
      <c r="B299" s="199">
        <v>693</v>
      </c>
    </row>
    <row r="300" spans="1:2" s="189" customFormat="1" ht="10.5" customHeight="1">
      <c r="A300" s="165" t="s">
        <v>1596</v>
      </c>
      <c r="B300" s="199">
        <v>2465</v>
      </c>
    </row>
    <row r="301" spans="1:2" s="189" customFormat="1" ht="10.5" customHeight="1">
      <c r="A301" s="165" t="s">
        <v>1596</v>
      </c>
      <c r="B301" s="199">
        <v>7852</v>
      </c>
    </row>
    <row r="302" spans="1:2" s="189" customFormat="1" ht="10.5" customHeight="1">
      <c r="A302" s="165" t="s">
        <v>1597</v>
      </c>
      <c r="B302" s="199">
        <v>673</v>
      </c>
    </row>
    <row r="303" spans="1:2" s="189" customFormat="1" ht="10.5" customHeight="1">
      <c r="A303" s="165" t="s">
        <v>1597</v>
      </c>
      <c r="B303" s="199">
        <v>2429</v>
      </c>
    </row>
    <row r="304" spans="1:2" s="189" customFormat="1" ht="10.5" customHeight="1">
      <c r="A304" s="165" t="s">
        <v>1597</v>
      </c>
      <c r="B304" s="199">
        <v>7708</v>
      </c>
    </row>
    <row r="305" spans="1:2" s="189" customFormat="1" ht="10.5" customHeight="1">
      <c r="A305" s="165" t="s">
        <v>1598</v>
      </c>
      <c r="B305" s="199">
        <v>1068</v>
      </c>
    </row>
    <row r="306" spans="1:2" s="189" customFormat="1" ht="10.5" customHeight="1">
      <c r="A306" s="165" t="s">
        <v>1598</v>
      </c>
      <c r="B306" s="199">
        <v>3790</v>
      </c>
    </row>
    <row r="307" spans="1:2" s="189" customFormat="1" ht="10.5" customHeight="1">
      <c r="A307" s="165" t="s">
        <v>1598</v>
      </c>
      <c r="B307" s="199">
        <v>12248</v>
      </c>
    </row>
    <row r="308" spans="1:2" s="207" customFormat="1" ht="13.5" customHeight="1">
      <c r="A308" s="287" t="s">
        <v>1214</v>
      </c>
      <c r="B308" s="293"/>
    </row>
    <row r="309" spans="1:2" s="189" customFormat="1" ht="10.5" customHeight="1">
      <c r="A309" s="165" t="s">
        <v>1215</v>
      </c>
      <c r="B309" s="199">
        <v>1484</v>
      </c>
    </row>
    <row r="310" spans="1:2" s="189" customFormat="1" ht="10.5" customHeight="1">
      <c r="A310" s="165" t="s">
        <v>1216</v>
      </c>
      <c r="B310" s="199">
        <v>5377</v>
      </c>
    </row>
    <row r="311" spans="1:2" s="189" customFormat="1" ht="10.5" customHeight="1">
      <c r="A311" s="165" t="s">
        <v>1217</v>
      </c>
      <c r="B311" s="199">
        <v>17065</v>
      </c>
    </row>
    <row r="312" spans="1:2" s="189" customFormat="1" ht="10.5" customHeight="1">
      <c r="A312" s="165" t="s">
        <v>1218</v>
      </c>
      <c r="B312" s="199">
        <v>1392</v>
      </c>
    </row>
    <row r="313" spans="1:2" s="189" customFormat="1" ht="10.5" customHeight="1">
      <c r="A313" s="165" t="s">
        <v>1219</v>
      </c>
      <c r="B313" s="199">
        <v>5033</v>
      </c>
    </row>
    <row r="314" spans="1:2" s="189" customFormat="1" ht="10.5" customHeight="1">
      <c r="A314" s="165" t="s">
        <v>1220</v>
      </c>
      <c r="B314" s="199">
        <v>15971</v>
      </c>
    </row>
    <row r="315" spans="1:2" s="189" customFormat="1" ht="10.5" customHeight="1">
      <c r="A315" s="165" t="s">
        <v>1221</v>
      </c>
      <c r="B315" s="199">
        <v>1340</v>
      </c>
    </row>
    <row r="316" spans="1:2" s="189" customFormat="1" ht="10.5" customHeight="1">
      <c r="A316" s="165" t="s">
        <v>1222</v>
      </c>
      <c r="B316" s="199">
        <v>4899</v>
      </c>
    </row>
    <row r="317" spans="1:2" s="189" customFormat="1" ht="10.5" customHeight="1">
      <c r="A317" s="165" t="s">
        <v>1223</v>
      </c>
      <c r="B317" s="199">
        <v>15550</v>
      </c>
    </row>
    <row r="318" spans="1:2" s="189" customFormat="1" ht="10.5" customHeight="1">
      <c r="A318" s="165" t="s">
        <v>1224</v>
      </c>
      <c r="B318" s="199">
        <v>1433</v>
      </c>
    </row>
    <row r="319" spans="1:2" s="189" customFormat="1" ht="10.5" customHeight="1">
      <c r="A319" s="165" t="s">
        <v>1225</v>
      </c>
      <c r="B319" s="199">
        <v>5202</v>
      </c>
    </row>
    <row r="320" spans="1:2" s="189" customFormat="1" ht="10.5" customHeight="1">
      <c r="A320" s="165" t="s">
        <v>1226</v>
      </c>
      <c r="B320" s="199">
        <v>16515</v>
      </c>
    </row>
    <row r="321" spans="1:2" s="189" customFormat="1" ht="10.5" customHeight="1">
      <c r="A321" s="165" t="s">
        <v>1227</v>
      </c>
      <c r="B321" s="199">
        <v>1433</v>
      </c>
    </row>
    <row r="322" spans="1:2" s="189" customFormat="1" ht="10.5" customHeight="1">
      <c r="A322" s="165" t="s">
        <v>1228</v>
      </c>
      <c r="B322" s="199">
        <v>5202</v>
      </c>
    </row>
    <row r="323" spans="1:2" s="189" customFormat="1" ht="10.5" customHeight="1">
      <c r="A323" s="165" t="s">
        <v>1229</v>
      </c>
      <c r="B323" s="199">
        <v>16515</v>
      </c>
    </row>
    <row r="324" spans="1:2" s="189" customFormat="1" ht="10.5" customHeight="1">
      <c r="A324" s="165" t="s">
        <v>1230</v>
      </c>
      <c r="B324" s="199">
        <v>1433</v>
      </c>
    </row>
    <row r="325" spans="1:2" s="189" customFormat="1" ht="10.5" customHeight="1">
      <c r="A325" s="165" t="s">
        <v>1231</v>
      </c>
      <c r="B325" s="199">
        <v>5202</v>
      </c>
    </row>
    <row r="326" spans="1:2" s="189" customFormat="1" ht="10.5" customHeight="1">
      <c r="A326" s="165" t="s">
        <v>1232</v>
      </c>
      <c r="B326" s="199">
        <v>16515</v>
      </c>
    </row>
    <row r="327" spans="1:2" s="207" customFormat="1" ht="13.5" customHeight="1">
      <c r="A327" s="287" t="s">
        <v>1233</v>
      </c>
      <c r="B327" s="293"/>
    </row>
    <row r="328" spans="1:2" s="189" customFormat="1" ht="10.5" customHeight="1">
      <c r="A328" s="165" t="s">
        <v>1234</v>
      </c>
      <c r="B328" s="199">
        <v>349</v>
      </c>
    </row>
    <row r="329" spans="1:2" s="189" customFormat="1" ht="10.5" customHeight="1">
      <c r="A329" s="165" t="s">
        <v>1235</v>
      </c>
      <c r="B329" s="199">
        <v>1541</v>
      </c>
    </row>
    <row r="330" spans="1:2" s="189" customFormat="1" ht="10.5" customHeight="1">
      <c r="A330" s="165" t="s">
        <v>1236</v>
      </c>
      <c r="B330" s="199">
        <v>6963</v>
      </c>
    </row>
    <row r="331" spans="1:2" s="189" customFormat="1" ht="10.5" customHeight="1">
      <c r="A331" s="165" t="s">
        <v>1237</v>
      </c>
      <c r="B331" s="199">
        <v>401</v>
      </c>
    </row>
    <row r="332" spans="1:2" s="189" customFormat="1" ht="10.5" customHeight="1">
      <c r="A332" s="165" t="s">
        <v>1238</v>
      </c>
      <c r="B332" s="199">
        <v>1772</v>
      </c>
    </row>
    <row r="333" spans="1:2" s="189" customFormat="1" ht="10.5" customHeight="1">
      <c r="A333" s="165" t="s">
        <v>1239</v>
      </c>
      <c r="B333" s="199">
        <v>8068</v>
      </c>
    </row>
    <row r="334" spans="1:2" s="189" customFormat="1" ht="10.5" customHeight="1">
      <c r="A334" s="165" t="s">
        <v>1240</v>
      </c>
      <c r="B334" s="199">
        <v>611</v>
      </c>
    </row>
    <row r="335" spans="1:2" s="189" customFormat="1" ht="10.5" customHeight="1">
      <c r="A335" s="165" t="s">
        <v>1241</v>
      </c>
      <c r="B335" s="199">
        <v>2717</v>
      </c>
    </row>
    <row r="336" spans="1:2" s="189" customFormat="1" ht="10.5" customHeight="1">
      <c r="A336" s="165" t="s">
        <v>1242</v>
      </c>
      <c r="B336" s="199">
        <v>12366</v>
      </c>
    </row>
    <row r="337" spans="1:2" s="189" customFormat="1" ht="10.5" customHeight="1">
      <c r="A337" s="165" t="s">
        <v>1243</v>
      </c>
      <c r="B337" s="199">
        <v>339</v>
      </c>
    </row>
    <row r="338" spans="1:2" s="189" customFormat="1" ht="10.5" customHeight="1">
      <c r="A338" s="165" t="s">
        <v>1243</v>
      </c>
      <c r="B338" s="199">
        <v>1499</v>
      </c>
    </row>
    <row r="339" spans="1:2" s="189" customFormat="1" ht="10.5" customHeight="1">
      <c r="A339" s="165" t="s">
        <v>1243</v>
      </c>
      <c r="B339" s="199">
        <v>6825</v>
      </c>
    </row>
    <row r="340" spans="1:2" s="189" customFormat="1" ht="10.5" customHeight="1">
      <c r="A340" s="165" t="s">
        <v>1244</v>
      </c>
      <c r="B340" s="199">
        <v>555</v>
      </c>
    </row>
    <row r="341" spans="1:2" s="189" customFormat="1" ht="10.5" customHeight="1">
      <c r="A341" s="165" t="s">
        <v>1244</v>
      </c>
      <c r="B341" s="199">
        <v>2491</v>
      </c>
    </row>
    <row r="342" spans="1:2" s="189" customFormat="1" ht="10.5" customHeight="1">
      <c r="A342" s="165" t="s">
        <v>1244</v>
      </c>
      <c r="B342" s="199">
        <v>11262</v>
      </c>
    </row>
    <row r="343" spans="1:2" s="207" customFormat="1" ht="13.5" customHeight="1">
      <c r="A343" s="287" t="s">
        <v>1245</v>
      </c>
      <c r="B343" s="293"/>
    </row>
    <row r="344" spans="1:2" s="189" customFormat="1" ht="10.5" customHeight="1">
      <c r="A344" s="165" t="s">
        <v>1246</v>
      </c>
      <c r="B344" s="199">
        <v>1032</v>
      </c>
    </row>
    <row r="345" spans="1:2" s="189" customFormat="1" ht="10.5" customHeight="1">
      <c r="A345" s="165" t="s">
        <v>1247</v>
      </c>
      <c r="B345" s="199">
        <v>3749</v>
      </c>
    </row>
    <row r="346" spans="1:2" s="189" customFormat="1" ht="10.5" customHeight="1">
      <c r="A346" s="165" t="s">
        <v>1248</v>
      </c>
      <c r="B346" s="199">
        <v>12236</v>
      </c>
    </row>
    <row r="347" spans="1:2" s="207" customFormat="1" ht="13.5" customHeight="1">
      <c r="A347" s="287" t="s">
        <v>1249</v>
      </c>
      <c r="B347" s="293"/>
    </row>
    <row r="348" spans="1:2" s="189" customFormat="1" ht="10.5" customHeight="1">
      <c r="A348" s="165" t="s">
        <v>1250</v>
      </c>
      <c r="B348" s="199">
        <v>1142</v>
      </c>
    </row>
    <row r="349" spans="1:2" s="189" customFormat="1" ht="10.5" customHeight="1">
      <c r="A349" s="165" t="s">
        <v>1251</v>
      </c>
      <c r="B349" s="199">
        <v>5333</v>
      </c>
    </row>
    <row r="350" spans="1:2" s="189" customFormat="1" ht="10.5" customHeight="1">
      <c r="A350" s="165" t="s">
        <v>1252</v>
      </c>
      <c r="B350" s="199">
        <v>19254</v>
      </c>
    </row>
    <row r="351" spans="1:2" s="207" customFormat="1" ht="13.5" customHeight="1">
      <c r="A351" s="287" t="s">
        <v>1253</v>
      </c>
      <c r="B351" s="293"/>
    </row>
    <row r="352" spans="1:2" s="189" customFormat="1" ht="10.5" customHeight="1">
      <c r="A352" s="165" t="s">
        <v>1254</v>
      </c>
      <c r="B352" s="199">
        <v>3970</v>
      </c>
    </row>
    <row r="353" spans="1:2" s="189" customFormat="1" ht="10.5" customHeight="1">
      <c r="A353" s="165" t="s">
        <v>1255</v>
      </c>
      <c r="B353" s="199">
        <v>3970</v>
      </c>
    </row>
    <row r="354" spans="1:2" s="189" customFormat="1" ht="10.5" customHeight="1">
      <c r="A354" s="165" t="s">
        <v>1256</v>
      </c>
      <c r="B354" s="199">
        <v>3970</v>
      </c>
    </row>
    <row r="355" spans="1:2" s="207" customFormat="1" ht="13.5" customHeight="1">
      <c r="A355" s="287" t="s">
        <v>1257</v>
      </c>
      <c r="B355" s="293"/>
    </row>
    <row r="356" spans="1:2" s="189" customFormat="1" ht="10.5" customHeight="1">
      <c r="A356" s="165" t="s">
        <v>1258</v>
      </c>
      <c r="B356" s="199">
        <v>1359</v>
      </c>
    </row>
    <row r="357" spans="1:2" s="189" customFormat="1" ht="10.5" customHeight="1">
      <c r="A357" s="165" t="s">
        <v>1259</v>
      </c>
      <c r="B357" s="199">
        <v>4946</v>
      </c>
    </row>
    <row r="358" spans="1:2" s="207" customFormat="1" ht="13.5" customHeight="1">
      <c r="A358" s="287" t="s">
        <v>1260</v>
      </c>
      <c r="B358" s="293"/>
    </row>
    <row r="359" spans="1:2" s="189" customFormat="1" ht="10.5" customHeight="1">
      <c r="A359" s="165" t="s">
        <v>1261</v>
      </c>
      <c r="B359" s="199">
        <v>2602</v>
      </c>
    </row>
    <row r="360" spans="1:2" s="207" customFormat="1" ht="13.5" customHeight="1">
      <c r="A360" s="287" t="s">
        <v>1262</v>
      </c>
      <c r="B360" s="293"/>
    </row>
    <row r="361" spans="1:2" s="189" customFormat="1" ht="10.5" customHeight="1">
      <c r="A361" s="165" t="s">
        <v>1263</v>
      </c>
      <c r="B361" s="199">
        <v>562</v>
      </c>
    </row>
    <row r="362" spans="1:2" s="189" customFormat="1" ht="10.5" customHeight="1">
      <c r="A362" s="165" t="s">
        <v>1264</v>
      </c>
      <c r="B362" s="199">
        <v>2459</v>
      </c>
    </row>
    <row r="363" spans="1:2" s="207" customFormat="1" ht="13.5" customHeight="1">
      <c r="A363" s="287" t="s">
        <v>1265</v>
      </c>
      <c r="B363" s="293"/>
    </row>
    <row r="364" spans="1:2" s="189" customFormat="1" ht="10.5" customHeight="1">
      <c r="A364" s="165" t="s">
        <v>1266</v>
      </c>
      <c r="B364" s="199">
        <v>1250</v>
      </c>
    </row>
    <row r="365" spans="1:2" s="189" customFormat="1" ht="10.5" customHeight="1">
      <c r="A365" s="165" t="s">
        <v>1267</v>
      </c>
      <c r="B365" s="199">
        <v>4622</v>
      </c>
    </row>
    <row r="366" spans="1:2" s="189" customFormat="1" ht="10.5" customHeight="1">
      <c r="A366" s="165" t="s">
        <v>1268</v>
      </c>
      <c r="B366" s="199">
        <v>10645</v>
      </c>
    </row>
    <row r="367" spans="1:2" s="189" customFormat="1" ht="10.5" customHeight="1">
      <c r="A367" s="165" t="s">
        <v>1269</v>
      </c>
      <c r="B367" s="199">
        <v>19562</v>
      </c>
    </row>
    <row r="368" spans="1:2" s="207" customFormat="1" ht="13.5" customHeight="1">
      <c r="A368" s="287" t="s">
        <v>1270</v>
      </c>
      <c r="B368" s="293"/>
    </row>
    <row r="369" spans="1:2" s="189" customFormat="1" ht="10.5" customHeight="1">
      <c r="A369" s="165" t="s">
        <v>1271</v>
      </c>
      <c r="B369" s="199">
        <v>1065</v>
      </c>
    </row>
    <row r="370" spans="1:2" s="189" customFormat="1" ht="10.5" customHeight="1">
      <c r="A370" s="165" t="s">
        <v>1272</v>
      </c>
      <c r="B370" s="199">
        <v>3946</v>
      </c>
    </row>
    <row r="371" spans="1:2" s="189" customFormat="1" ht="10.5" customHeight="1">
      <c r="A371" s="165" t="s">
        <v>1273</v>
      </c>
      <c r="B371" s="199">
        <v>12698</v>
      </c>
    </row>
    <row r="372" spans="1:2" s="207" customFormat="1" ht="13.5" customHeight="1">
      <c r="A372" s="287" t="s">
        <v>1274</v>
      </c>
      <c r="B372" s="293"/>
    </row>
    <row r="373" spans="1:2" s="189" customFormat="1" ht="10.5" customHeight="1">
      <c r="A373" s="165" t="s">
        <v>1275</v>
      </c>
      <c r="B373" s="199">
        <v>1124</v>
      </c>
    </row>
    <row r="374" spans="1:2" s="189" customFormat="1" ht="10.5" customHeight="1">
      <c r="A374" s="165" t="s">
        <v>1276</v>
      </c>
      <c r="B374" s="199">
        <v>4164</v>
      </c>
    </row>
    <row r="375" spans="1:2" s="189" customFormat="1" ht="10.5" customHeight="1">
      <c r="A375" s="165" t="s">
        <v>1277</v>
      </c>
      <c r="B375" s="199">
        <v>13325</v>
      </c>
    </row>
    <row r="376" spans="1:2" s="189" customFormat="1" ht="10.5" customHeight="1">
      <c r="A376" s="165" t="s">
        <v>1278</v>
      </c>
      <c r="B376" s="199">
        <v>1046</v>
      </c>
    </row>
    <row r="377" spans="1:2" s="189" customFormat="1" ht="10.5" customHeight="1">
      <c r="A377" s="165" t="s">
        <v>1279</v>
      </c>
      <c r="B377" s="199">
        <v>3920</v>
      </c>
    </row>
    <row r="378" spans="1:2" s="189" customFormat="1" ht="10.5" customHeight="1">
      <c r="A378" s="165" t="s">
        <v>1280</v>
      </c>
      <c r="B378" s="199">
        <v>12581</v>
      </c>
    </row>
    <row r="379" spans="1:2" s="207" customFormat="1" ht="13.5" customHeight="1">
      <c r="A379" s="287" t="s">
        <v>1281</v>
      </c>
      <c r="B379" s="293"/>
    </row>
    <row r="380" spans="1:2" s="189" customFormat="1" ht="10.5" customHeight="1">
      <c r="A380" s="165" t="s">
        <v>1282</v>
      </c>
      <c r="B380" s="199">
        <v>1280</v>
      </c>
    </row>
    <row r="381" spans="1:2" s="189" customFormat="1" ht="10.5" customHeight="1">
      <c r="A381" s="165" t="s">
        <v>1283</v>
      </c>
      <c r="B381" s="199">
        <v>4807</v>
      </c>
    </row>
    <row r="382" spans="1:2" s="189" customFormat="1" ht="10.5" customHeight="1">
      <c r="A382" s="165" t="s">
        <v>1284</v>
      </c>
      <c r="B382" s="199">
        <v>15349</v>
      </c>
    </row>
    <row r="383" spans="1:2" s="189" customFormat="1" ht="10.5" customHeight="1">
      <c r="A383" s="165" t="s">
        <v>1285</v>
      </c>
      <c r="B383" s="199">
        <v>1328</v>
      </c>
    </row>
    <row r="384" spans="1:2" s="189" customFormat="1" ht="10.5" customHeight="1">
      <c r="A384" s="165" t="s">
        <v>1286</v>
      </c>
      <c r="B384" s="199">
        <v>4992</v>
      </c>
    </row>
    <row r="385" spans="1:2" s="189" customFormat="1" ht="10.5" customHeight="1">
      <c r="A385" s="165" t="s">
        <v>1287</v>
      </c>
      <c r="B385" s="199">
        <v>15933</v>
      </c>
    </row>
    <row r="386" spans="1:2" s="189" customFormat="1" ht="10.5" customHeight="1">
      <c r="A386" s="165" t="s">
        <v>1288</v>
      </c>
      <c r="B386" s="199">
        <v>1756</v>
      </c>
    </row>
    <row r="387" spans="1:2" s="189" customFormat="1" ht="10.5" customHeight="1">
      <c r="A387" s="165" t="s">
        <v>1289</v>
      </c>
      <c r="B387" s="199">
        <v>6680</v>
      </c>
    </row>
    <row r="388" spans="1:2" s="189" customFormat="1" ht="10.5" customHeight="1">
      <c r="A388" s="165" t="s">
        <v>1290</v>
      </c>
      <c r="B388" s="199">
        <v>21776</v>
      </c>
    </row>
    <row r="389" spans="1:2" s="189" customFormat="1" ht="10.5" customHeight="1">
      <c r="A389" s="165" t="s">
        <v>1291</v>
      </c>
      <c r="B389" s="199">
        <v>2214</v>
      </c>
    </row>
    <row r="390" spans="1:2" s="189" customFormat="1" ht="10.5" customHeight="1">
      <c r="A390" s="165" t="s">
        <v>1292</v>
      </c>
      <c r="B390" s="199">
        <v>8528</v>
      </c>
    </row>
    <row r="391" spans="1:2" s="189" customFormat="1" ht="10.5" customHeight="1">
      <c r="A391" s="165" t="s">
        <v>1293</v>
      </c>
      <c r="B391" s="199">
        <v>28164</v>
      </c>
    </row>
    <row r="392" spans="1:2" s="189" customFormat="1" ht="10.5" customHeight="1">
      <c r="A392" s="165" t="s">
        <v>1294</v>
      </c>
      <c r="B392" s="199">
        <v>2379</v>
      </c>
    </row>
    <row r="393" spans="1:2" s="189" customFormat="1" ht="10.5" customHeight="1">
      <c r="A393" s="165" t="s">
        <v>1295</v>
      </c>
      <c r="B393" s="199">
        <v>9156</v>
      </c>
    </row>
    <row r="394" spans="1:2" s="189" customFormat="1" ht="10.5" customHeight="1">
      <c r="A394" s="165" t="s">
        <v>1296</v>
      </c>
      <c r="B394" s="199">
        <v>30212</v>
      </c>
    </row>
    <row r="395" spans="1:2" s="189" customFormat="1" ht="10.5" customHeight="1">
      <c r="A395" s="165" t="s">
        <v>1297</v>
      </c>
      <c r="B395" s="199">
        <v>1270</v>
      </c>
    </row>
    <row r="396" spans="1:2" s="189" customFormat="1" ht="10.5" customHeight="1">
      <c r="A396" s="165" t="s">
        <v>1297</v>
      </c>
      <c r="B396" s="199">
        <v>4773</v>
      </c>
    </row>
    <row r="397" spans="1:2" s="189" customFormat="1" ht="10.5" customHeight="1">
      <c r="A397" s="165" t="s">
        <v>1297</v>
      </c>
      <c r="B397" s="199">
        <v>15164</v>
      </c>
    </row>
    <row r="398" spans="1:2" s="189" customFormat="1" ht="10.5" customHeight="1">
      <c r="A398" s="165" t="s">
        <v>1298</v>
      </c>
      <c r="B398" s="199">
        <v>1245</v>
      </c>
    </row>
    <row r="399" spans="1:2" s="189" customFormat="1" ht="10.5" customHeight="1">
      <c r="A399" s="165" t="s">
        <v>1298</v>
      </c>
      <c r="B399" s="199">
        <v>4661</v>
      </c>
    </row>
    <row r="400" spans="1:2" s="189" customFormat="1" ht="10.5" customHeight="1">
      <c r="A400" s="165" t="s">
        <v>1298</v>
      </c>
      <c r="B400" s="199">
        <v>14829</v>
      </c>
    </row>
    <row r="401" spans="1:2" s="189" customFormat="1" ht="10.5" customHeight="1">
      <c r="A401" s="165" t="s">
        <v>1299</v>
      </c>
      <c r="B401" s="199">
        <v>1241</v>
      </c>
    </row>
    <row r="402" spans="1:2" s="189" customFormat="1" ht="10.5" customHeight="1">
      <c r="A402" s="165" t="s">
        <v>1299</v>
      </c>
      <c r="B402" s="199">
        <v>4559</v>
      </c>
    </row>
    <row r="403" spans="1:2" s="189" customFormat="1" ht="10.5" customHeight="1">
      <c r="A403" s="165" t="s">
        <v>1299</v>
      </c>
      <c r="B403" s="199">
        <v>14459</v>
      </c>
    </row>
    <row r="404" spans="1:2" s="189" customFormat="1" ht="10.5" customHeight="1">
      <c r="A404" s="165" t="s">
        <v>1300</v>
      </c>
      <c r="B404" s="199">
        <v>1192</v>
      </c>
    </row>
    <row r="405" spans="1:2" s="189" customFormat="1" ht="10.5" customHeight="1">
      <c r="A405" s="165" t="s">
        <v>1300</v>
      </c>
      <c r="B405" s="199">
        <v>4408</v>
      </c>
    </row>
    <row r="406" spans="1:2" s="189" customFormat="1" ht="10.5" customHeight="1">
      <c r="A406" s="165" t="s">
        <v>1300</v>
      </c>
      <c r="B406" s="199">
        <v>13968</v>
      </c>
    </row>
    <row r="407" spans="1:2" s="189" customFormat="1" ht="10.5" customHeight="1">
      <c r="A407" s="165" t="s">
        <v>1301</v>
      </c>
      <c r="B407" s="199">
        <v>1153</v>
      </c>
    </row>
    <row r="408" spans="1:2" s="189" customFormat="1" ht="10.5" customHeight="1">
      <c r="A408" s="165" t="s">
        <v>1301</v>
      </c>
      <c r="B408" s="199">
        <v>4315</v>
      </c>
    </row>
    <row r="409" spans="1:2" s="189" customFormat="1" ht="10.5" customHeight="1">
      <c r="A409" s="165" t="s">
        <v>1301</v>
      </c>
      <c r="B409" s="199">
        <v>13627</v>
      </c>
    </row>
    <row r="410" spans="1:2" s="207" customFormat="1" ht="13.5" customHeight="1">
      <c r="A410" s="287" t="s">
        <v>1302</v>
      </c>
      <c r="B410" s="293"/>
    </row>
    <row r="411" spans="1:2" s="189" customFormat="1" ht="10.5" customHeight="1">
      <c r="A411" s="165" t="s">
        <v>1303</v>
      </c>
      <c r="B411" s="199">
        <v>2554</v>
      </c>
    </row>
    <row r="412" spans="1:2" s="189" customFormat="1" ht="10.5" customHeight="1">
      <c r="A412" s="165" t="s">
        <v>1304</v>
      </c>
      <c r="B412" s="199">
        <v>8043</v>
      </c>
    </row>
    <row r="413" spans="1:2" s="189" customFormat="1" ht="10.5" customHeight="1">
      <c r="A413" s="165" t="s">
        <v>1305</v>
      </c>
      <c r="B413" s="199">
        <v>2902</v>
      </c>
    </row>
    <row r="414" spans="1:2" s="189" customFormat="1" ht="10.5" customHeight="1">
      <c r="A414" s="165" t="s">
        <v>1306</v>
      </c>
      <c r="B414" s="199">
        <v>9181</v>
      </c>
    </row>
    <row r="415" spans="1:2" s="189" customFormat="1" ht="10.5" customHeight="1">
      <c r="A415" s="165" t="s">
        <v>1307</v>
      </c>
      <c r="B415" s="199">
        <v>3488</v>
      </c>
    </row>
    <row r="416" spans="1:2" s="189" customFormat="1" ht="10.5" customHeight="1">
      <c r="A416" s="165" t="s">
        <v>1308</v>
      </c>
      <c r="B416" s="199">
        <v>11303</v>
      </c>
    </row>
    <row r="417" spans="1:2" s="189" customFormat="1" ht="10.5" customHeight="1">
      <c r="A417" s="165" t="s">
        <v>1309</v>
      </c>
      <c r="B417" s="199">
        <v>4630</v>
      </c>
    </row>
    <row r="418" spans="1:2" s="189" customFormat="1" ht="10.5" customHeight="1">
      <c r="A418" s="165" t="s">
        <v>1310</v>
      </c>
      <c r="B418" s="199">
        <v>15046</v>
      </c>
    </row>
    <row r="419" spans="1:2" s="189" customFormat="1" ht="10.5" customHeight="1">
      <c r="A419" s="165" t="s">
        <v>1311</v>
      </c>
      <c r="B419" s="199">
        <v>2554</v>
      </c>
    </row>
    <row r="420" spans="1:2" s="189" customFormat="1" ht="10.5" customHeight="1">
      <c r="A420" s="165" t="s">
        <v>1311</v>
      </c>
      <c r="B420" s="199">
        <v>7950</v>
      </c>
    </row>
    <row r="421" spans="1:2" s="189" customFormat="1" ht="10.5" customHeight="1">
      <c r="A421" s="165" t="s">
        <v>1312</v>
      </c>
      <c r="B421" s="199">
        <v>2433</v>
      </c>
    </row>
    <row r="422" spans="1:2" s="189" customFormat="1" ht="10.5" customHeight="1">
      <c r="A422" s="165" t="s">
        <v>1312</v>
      </c>
      <c r="B422" s="199">
        <v>7630</v>
      </c>
    </row>
    <row r="423" spans="1:2" s="189" customFormat="1" ht="10.5" customHeight="1">
      <c r="A423" s="165" t="s">
        <v>1313</v>
      </c>
      <c r="B423" s="199">
        <v>2322</v>
      </c>
    </row>
    <row r="424" spans="1:2" s="189" customFormat="1" ht="10.5" customHeight="1">
      <c r="A424" s="165" t="s">
        <v>1313</v>
      </c>
      <c r="B424" s="199">
        <v>7286</v>
      </c>
    </row>
    <row r="425" spans="1:2" s="189" customFormat="1" ht="10.5" customHeight="1">
      <c r="A425" s="165" t="s">
        <v>1314</v>
      </c>
      <c r="B425" s="199">
        <v>2192</v>
      </c>
    </row>
    <row r="426" spans="1:2" s="189" customFormat="1" ht="10.5" customHeight="1">
      <c r="A426" s="165" t="s">
        <v>1314</v>
      </c>
      <c r="B426" s="199">
        <v>6789</v>
      </c>
    </row>
    <row r="427" spans="1:2" s="189" customFormat="1" ht="10.5" customHeight="1">
      <c r="A427" s="165" t="s">
        <v>1315</v>
      </c>
      <c r="B427" s="199">
        <v>2081</v>
      </c>
    </row>
    <row r="428" spans="1:2" s="189" customFormat="1" ht="10.5" customHeight="1">
      <c r="A428" s="165" t="s">
        <v>1315</v>
      </c>
      <c r="B428" s="199">
        <v>6464</v>
      </c>
    </row>
    <row r="429" spans="1:2" s="207" customFormat="1" ht="13.5" customHeight="1">
      <c r="A429" s="287" t="s">
        <v>1316</v>
      </c>
      <c r="B429" s="293"/>
    </row>
    <row r="430" spans="1:2" s="189" customFormat="1" ht="10.5" customHeight="1">
      <c r="A430" s="165" t="s">
        <v>1317</v>
      </c>
      <c r="B430" s="199">
        <v>622</v>
      </c>
    </row>
    <row r="431" spans="1:2" s="189" customFormat="1" ht="10.5" customHeight="1">
      <c r="A431" s="165" t="s">
        <v>1318</v>
      </c>
      <c r="B431" s="199">
        <v>2851</v>
      </c>
    </row>
    <row r="432" spans="1:2" s="189" customFormat="1" ht="10.5" customHeight="1">
      <c r="A432" s="165" t="s">
        <v>1319</v>
      </c>
      <c r="B432" s="199">
        <v>5402</v>
      </c>
    </row>
    <row r="433" spans="1:2" s="189" customFormat="1" ht="10.5" customHeight="1">
      <c r="A433" s="165" t="s">
        <v>1320</v>
      </c>
      <c r="B433" s="199">
        <v>9625</v>
      </c>
    </row>
    <row r="434" spans="1:2" s="207" customFormat="1" ht="13.5" customHeight="1">
      <c r="A434" s="287" t="s">
        <v>1321</v>
      </c>
      <c r="B434" s="293"/>
    </row>
    <row r="435" spans="1:2" s="189" customFormat="1" ht="10.5" customHeight="1">
      <c r="A435" s="165" t="s">
        <v>1322</v>
      </c>
      <c r="B435" s="199">
        <v>3611</v>
      </c>
    </row>
    <row r="436" spans="1:2" s="207" customFormat="1" ht="13.5" customHeight="1">
      <c r="A436" s="294" t="s">
        <v>1323</v>
      </c>
      <c r="B436" s="293"/>
    </row>
    <row r="437" spans="1:2" s="189" customFormat="1" ht="10.5" customHeight="1">
      <c r="A437" s="165" t="s">
        <v>1324</v>
      </c>
      <c r="B437" s="199">
        <v>3928</v>
      </c>
    </row>
    <row r="438" spans="1:2" s="207" customFormat="1" ht="13.5" customHeight="1">
      <c r="A438" s="287" t="s">
        <v>1325</v>
      </c>
      <c r="B438" s="293"/>
    </row>
    <row r="439" spans="1:2" s="189" customFormat="1" ht="10.5" customHeight="1">
      <c r="A439" s="165" t="s">
        <v>1326</v>
      </c>
      <c r="B439" s="199">
        <v>847</v>
      </c>
    </row>
    <row r="440" spans="1:2" s="189" customFormat="1" ht="10.5" customHeight="1">
      <c r="A440" s="165" t="s">
        <v>1327</v>
      </c>
      <c r="B440" s="199">
        <v>3868</v>
      </c>
    </row>
    <row r="441" spans="1:2" s="189" customFormat="1" ht="10.5" customHeight="1">
      <c r="A441" s="165" t="s">
        <v>1328</v>
      </c>
      <c r="B441" s="199">
        <v>12250</v>
      </c>
    </row>
  </sheetData>
  <sheetProtection/>
  <printOptions horizontalCentered="1"/>
  <pageMargins left="0.4724409448818898" right="0.3937007874015748" top="0.1968503937007874" bottom="0.1968503937007874" header="0.11811023622047245" footer="0.11811023622047245"/>
  <pageSetup horizontalDpi="600" verticalDpi="600" orientation="portrait" paperSize="9" r:id="rId6"/>
  <rowBreaks count="2" manualBreakCount="2">
    <brk id="132" max="1" man="1"/>
    <brk id="326" max="1" man="1"/>
  </rowBreaks>
  <legacyDrawing r:id="rId5"/>
  <oleObjects>
    <oleObject progId="Paint.Picture" shapeId="1912173" r:id="rId1"/>
    <oleObject progId="Paint.Picture" shapeId="1912174" r:id="rId2"/>
    <oleObject progId="Paint.Picture" shapeId="1985651" r:id="rId3"/>
    <oleObject progId="Paint.Picture" shapeId="1985652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8.00390625" style="6" customWidth="1"/>
    <col min="2" max="2" width="11.25390625" style="1" customWidth="1"/>
    <col min="3" max="3" width="31.625" style="1" customWidth="1"/>
    <col min="4" max="4" width="6.625" style="3" customWidth="1"/>
    <col min="5" max="5" width="5.125" style="3" customWidth="1"/>
    <col min="6" max="6" width="5.25390625" style="3" customWidth="1"/>
    <col min="7" max="7" width="7.625" style="3" customWidth="1"/>
    <col min="8" max="8" width="8.625" style="3" customWidth="1"/>
    <col min="9" max="9" width="8.00390625" style="3" customWidth="1"/>
    <col min="10" max="16384" width="9.125" style="1" customWidth="1"/>
  </cols>
  <sheetData>
    <row r="1" spans="3:6" ht="22.5" customHeight="1">
      <c r="C1" s="441" t="s">
        <v>1364</v>
      </c>
      <c r="D1" s="588"/>
      <c r="E1" s="588"/>
      <c r="F1" s="588"/>
    </row>
    <row r="2" spans="3:6" ht="17.25" customHeight="1">
      <c r="C2" s="443">
        <v>41442</v>
      </c>
      <c r="D2" s="444"/>
      <c r="E2" s="444"/>
      <c r="F2" s="444"/>
    </row>
    <row r="3" spans="1:9" ht="21.75" customHeight="1">
      <c r="A3" s="445" t="s">
        <v>340</v>
      </c>
      <c r="B3" s="589"/>
      <c r="C3" s="589"/>
      <c r="F3" s="446" t="s">
        <v>121</v>
      </c>
      <c r="G3" s="446"/>
      <c r="H3" s="446"/>
      <c r="I3" s="446"/>
    </row>
    <row r="4" ht="6.75" customHeight="1"/>
    <row r="5" spans="1:9" ht="27.75" customHeight="1">
      <c r="A5" s="42" t="s">
        <v>21</v>
      </c>
      <c r="B5" s="590" t="s">
        <v>610</v>
      </c>
      <c r="C5" s="591"/>
      <c r="D5" s="591"/>
      <c r="E5" s="591"/>
      <c r="F5" s="591"/>
      <c r="G5" s="592"/>
      <c r="H5" s="593" t="s">
        <v>144</v>
      </c>
      <c r="I5" s="594"/>
    </row>
    <row r="6" spans="1:9" ht="12" customHeight="1">
      <c r="A6" s="580" t="s">
        <v>1340</v>
      </c>
      <c r="B6" s="581"/>
      <c r="C6" s="581"/>
      <c r="D6" s="581"/>
      <c r="E6" s="581"/>
      <c r="F6" s="581"/>
      <c r="G6" s="581"/>
      <c r="H6" s="581"/>
      <c r="I6" s="582"/>
    </row>
    <row r="7" spans="1:9" ht="12" customHeight="1">
      <c r="A7" s="8" t="s">
        <v>70</v>
      </c>
      <c r="B7" s="585" t="s">
        <v>1345</v>
      </c>
      <c r="C7" s="586"/>
      <c r="D7" s="586"/>
      <c r="E7" s="586"/>
      <c r="F7" s="586"/>
      <c r="G7" s="587"/>
      <c r="H7" s="583">
        <v>28587</v>
      </c>
      <c r="I7" s="584"/>
    </row>
    <row r="8" spans="1:9" ht="12" customHeight="1">
      <c r="A8" s="8" t="s">
        <v>71</v>
      </c>
      <c r="B8" s="585" t="s">
        <v>1346</v>
      </c>
      <c r="C8" s="586"/>
      <c r="D8" s="586"/>
      <c r="E8" s="586"/>
      <c r="F8" s="586"/>
      <c r="G8" s="587"/>
      <c r="H8" s="583">
        <v>30195</v>
      </c>
      <c r="I8" s="584"/>
    </row>
    <row r="9" spans="1:9" ht="12" customHeight="1">
      <c r="A9" s="8"/>
      <c r="B9" s="585" t="s">
        <v>1469</v>
      </c>
      <c r="C9" s="586"/>
      <c r="D9" s="586"/>
      <c r="E9" s="586"/>
      <c r="F9" s="586"/>
      <c r="G9" s="587"/>
      <c r="H9" s="583">
        <v>33534</v>
      </c>
      <c r="I9" s="584"/>
    </row>
    <row r="10" spans="1:9" ht="12" customHeight="1">
      <c r="A10" s="8"/>
      <c r="B10" s="585" t="s">
        <v>1470</v>
      </c>
      <c r="C10" s="586"/>
      <c r="D10" s="586"/>
      <c r="E10" s="586"/>
      <c r="F10" s="586"/>
      <c r="G10" s="587"/>
      <c r="H10" s="583">
        <v>39468</v>
      </c>
      <c r="I10" s="584"/>
    </row>
    <row r="11" spans="1:9" ht="12" customHeight="1">
      <c r="A11" s="8"/>
      <c r="B11" s="585" t="s">
        <v>1471</v>
      </c>
      <c r="C11" s="586"/>
      <c r="D11" s="586"/>
      <c r="E11" s="586"/>
      <c r="F11" s="586"/>
      <c r="G11" s="587"/>
      <c r="H11" s="583">
        <v>44712</v>
      </c>
      <c r="I11" s="584"/>
    </row>
    <row r="12" spans="1:9" ht="6" customHeight="1">
      <c r="A12" s="209"/>
      <c r="B12" s="212"/>
      <c r="C12" s="212"/>
      <c r="D12" s="212"/>
      <c r="E12" s="212"/>
      <c r="F12" s="212"/>
      <c r="G12" s="212"/>
      <c r="H12" s="221"/>
      <c r="I12" s="211"/>
    </row>
    <row r="13" spans="1:9" ht="12" customHeight="1">
      <c r="A13" s="580" t="s">
        <v>1341</v>
      </c>
      <c r="B13" s="581"/>
      <c r="C13" s="581"/>
      <c r="D13" s="581"/>
      <c r="E13" s="581"/>
      <c r="F13" s="581"/>
      <c r="G13" s="581"/>
      <c r="H13" s="581"/>
      <c r="I13" s="582"/>
    </row>
    <row r="14" spans="1:9" ht="12" customHeight="1">
      <c r="A14" s="8" t="s">
        <v>73</v>
      </c>
      <c r="B14" s="585" t="s">
        <v>1347</v>
      </c>
      <c r="C14" s="586"/>
      <c r="D14" s="586"/>
      <c r="E14" s="586"/>
      <c r="F14" s="586"/>
      <c r="G14" s="587"/>
      <c r="H14" s="583">
        <v>15353</v>
      </c>
      <c r="I14" s="584"/>
    </row>
    <row r="15" spans="1:9" ht="12" customHeight="1">
      <c r="A15" s="8" t="s">
        <v>74</v>
      </c>
      <c r="B15" s="585" t="s">
        <v>1348</v>
      </c>
      <c r="C15" s="586"/>
      <c r="D15" s="586"/>
      <c r="E15" s="586"/>
      <c r="F15" s="586"/>
      <c r="G15" s="587"/>
      <c r="H15" s="583">
        <v>17180</v>
      </c>
      <c r="I15" s="584"/>
    </row>
    <row r="16" spans="1:9" ht="12" customHeight="1">
      <c r="A16" s="8" t="s">
        <v>72</v>
      </c>
      <c r="B16" s="585" t="s">
        <v>1349</v>
      </c>
      <c r="C16" s="586"/>
      <c r="D16" s="586"/>
      <c r="E16" s="586"/>
      <c r="F16" s="586"/>
      <c r="G16" s="587"/>
      <c r="H16" s="583">
        <v>29243</v>
      </c>
      <c r="I16" s="584"/>
    </row>
    <row r="17" spans="1:9" ht="12" customHeight="1">
      <c r="A17" s="8"/>
      <c r="B17" s="585" t="s">
        <v>1472</v>
      </c>
      <c r="C17" s="586"/>
      <c r="D17" s="586"/>
      <c r="E17" s="586"/>
      <c r="F17" s="586"/>
      <c r="G17" s="587"/>
      <c r="H17" s="583">
        <v>22770</v>
      </c>
      <c r="I17" s="584"/>
    </row>
    <row r="18" spans="1:9" ht="12" customHeight="1">
      <c r="A18" s="8"/>
      <c r="B18" s="585" t="s">
        <v>1473</v>
      </c>
      <c r="C18" s="586"/>
      <c r="D18" s="586"/>
      <c r="E18" s="586"/>
      <c r="F18" s="586"/>
      <c r="G18" s="587"/>
      <c r="H18" s="583">
        <v>26634</v>
      </c>
      <c r="I18" s="584"/>
    </row>
    <row r="19" spans="1:9" ht="12" customHeight="1">
      <c r="A19" s="8"/>
      <c r="B19" s="585" t="s">
        <v>1474</v>
      </c>
      <c r="C19" s="586"/>
      <c r="D19" s="586"/>
      <c r="E19" s="586"/>
      <c r="F19" s="586"/>
      <c r="G19" s="587"/>
      <c r="H19" s="583">
        <v>31810</v>
      </c>
      <c r="I19" s="584"/>
    </row>
    <row r="20" spans="1:9" ht="6" customHeight="1">
      <c r="A20" s="209"/>
      <c r="B20" s="212"/>
      <c r="C20" s="212"/>
      <c r="D20" s="212"/>
      <c r="E20" s="212"/>
      <c r="F20" s="212"/>
      <c r="G20" s="212"/>
      <c r="H20" s="221"/>
      <c r="I20" s="211"/>
    </row>
    <row r="21" spans="1:9" ht="12" customHeight="1">
      <c r="A21" s="580" t="s">
        <v>1342</v>
      </c>
      <c r="B21" s="581"/>
      <c r="C21" s="581"/>
      <c r="D21" s="581"/>
      <c r="E21" s="581"/>
      <c r="F21" s="581"/>
      <c r="G21" s="581"/>
      <c r="H21" s="581"/>
      <c r="I21" s="582"/>
    </row>
    <row r="22" spans="1:9" ht="12" customHeight="1">
      <c r="A22" s="8"/>
      <c r="B22" s="585" t="s">
        <v>1475</v>
      </c>
      <c r="C22" s="586"/>
      <c r="D22" s="586"/>
      <c r="E22" s="586"/>
      <c r="F22" s="586"/>
      <c r="G22" s="587"/>
      <c r="H22" s="583">
        <v>3240</v>
      </c>
      <c r="I22" s="584"/>
    </row>
    <row r="23" spans="1:9" ht="12" customHeight="1">
      <c r="A23" s="8" t="s">
        <v>75</v>
      </c>
      <c r="B23" s="585" t="s">
        <v>1350</v>
      </c>
      <c r="C23" s="586"/>
      <c r="D23" s="586"/>
      <c r="E23" s="586"/>
      <c r="F23" s="586"/>
      <c r="G23" s="587"/>
      <c r="H23" s="583">
        <v>5045</v>
      </c>
      <c r="I23" s="584"/>
    </row>
    <row r="24" spans="1:9" ht="12" customHeight="1">
      <c r="A24" s="8" t="s">
        <v>76</v>
      </c>
      <c r="B24" s="585" t="s">
        <v>1351</v>
      </c>
      <c r="C24" s="586"/>
      <c r="D24" s="586"/>
      <c r="E24" s="586"/>
      <c r="F24" s="586"/>
      <c r="G24" s="587"/>
      <c r="H24" s="583">
        <v>3803</v>
      </c>
      <c r="I24" s="584"/>
    </row>
    <row r="25" spans="1:9" ht="12" customHeight="1">
      <c r="A25" s="8" t="s">
        <v>77</v>
      </c>
      <c r="B25" s="585" t="s">
        <v>1352</v>
      </c>
      <c r="C25" s="586"/>
      <c r="D25" s="586"/>
      <c r="E25" s="586"/>
      <c r="F25" s="586"/>
      <c r="G25" s="587"/>
      <c r="H25" s="583">
        <v>7750</v>
      </c>
      <c r="I25" s="584"/>
    </row>
    <row r="26" spans="1:9" ht="12" customHeight="1">
      <c r="A26" s="8" t="s">
        <v>78</v>
      </c>
      <c r="B26" s="585" t="s">
        <v>1353</v>
      </c>
      <c r="C26" s="586"/>
      <c r="D26" s="586"/>
      <c r="E26" s="586"/>
      <c r="F26" s="586"/>
      <c r="G26" s="587"/>
      <c r="H26" s="583">
        <v>4533</v>
      </c>
      <c r="I26" s="584"/>
    </row>
    <row r="27" spans="1:9" ht="12" customHeight="1">
      <c r="A27" s="8" t="s">
        <v>79</v>
      </c>
      <c r="B27" s="585" t="s">
        <v>1354</v>
      </c>
      <c r="C27" s="586"/>
      <c r="D27" s="586"/>
      <c r="E27" s="586"/>
      <c r="F27" s="586"/>
      <c r="G27" s="587"/>
      <c r="H27" s="583">
        <v>7457</v>
      </c>
      <c r="I27" s="584"/>
    </row>
    <row r="28" spans="1:9" ht="12" customHeight="1">
      <c r="A28" s="8" t="s">
        <v>80</v>
      </c>
      <c r="B28" s="585" t="s">
        <v>1355</v>
      </c>
      <c r="C28" s="586"/>
      <c r="D28" s="586"/>
      <c r="E28" s="586"/>
      <c r="F28" s="586"/>
      <c r="G28" s="587"/>
      <c r="H28" s="583">
        <v>8629</v>
      </c>
      <c r="I28" s="584"/>
    </row>
    <row r="29" spans="1:9" ht="6" customHeight="1">
      <c r="A29" s="209"/>
      <c r="B29" s="212"/>
      <c r="C29" s="212"/>
      <c r="D29" s="212"/>
      <c r="E29" s="212"/>
      <c r="F29" s="212"/>
      <c r="G29" s="212"/>
      <c r="H29" s="221"/>
      <c r="I29" s="211"/>
    </row>
    <row r="30" spans="1:9" ht="12" customHeight="1">
      <c r="A30" s="580" t="s">
        <v>1343</v>
      </c>
      <c r="B30" s="581"/>
      <c r="C30" s="581"/>
      <c r="D30" s="581"/>
      <c r="E30" s="581"/>
      <c r="F30" s="581"/>
      <c r="G30" s="581"/>
      <c r="H30" s="581"/>
      <c r="I30" s="582"/>
    </row>
    <row r="31" spans="1:9" ht="12" customHeight="1">
      <c r="A31" s="8" t="s">
        <v>81</v>
      </c>
      <c r="B31" s="585" t="s">
        <v>1356</v>
      </c>
      <c r="C31" s="586"/>
      <c r="D31" s="586"/>
      <c r="E31" s="586"/>
      <c r="F31" s="586"/>
      <c r="G31" s="587"/>
      <c r="H31" s="583">
        <v>185</v>
      </c>
      <c r="I31" s="584"/>
    </row>
    <row r="32" spans="1:9" ht="12" customHeight="1">
      <c r="A32" s="8" t="s">
        <v>82</v>
      </c>
      <c r="B32" s="585" t="s">
        <v>1357</v>
      </c>
      <c r="C32" s="586"/>
      <c r="D32" s="586"/>
      <c r="E32" s="586"/>
      <c r="F32" s="586"/>
      <c r="G32" s="587"/>
      <c r="H32" s="583">
        <v>185</v>
      </c>
      <c r="I32" s="584"/>
    </row>
    <row r="33" spans="1:9" ht="12" customHeight="1">
      <c r="A33" s="8" t="s">
        <v>83</v>
      </c>
      <c r="B33" s="585" t="s">
        <v>1358</v>
      </c>
      <c r="C33" s="586"/>
      <c r="D33" s="586"/>
      <c r="E33" s="586"/>
      <c r="F33" s="586"/>
      <c r="G33" s="587"/>
      <c r="H33" s="583">
        <v>185</v>
      </c>
      <c r="I33" s="584"/>
    </row>
    <row r="34" spans="1:9" ht="12" customHeight="1">
      <c r="A34" s="8" t="s">
        <v>84</v>
      </c>
      <c r="B34" s="585" t="s">
        <v>1359</v>
      </c>
      <c r="C34" s="586"/>
      <c r="D34" s="586"/>
      <c r="E34" s="586"/>
      <c r="F34" s="586"/>
      <c r="G34" s="587"/>
      <c r="H34" s="583">
        <v>185</v>
      </c>
      <c r="I34" s="584"/>
    </row>
    <row r="35" spans="1:9" ht="12" customHeight="1">
      <c r="A35" s="8" t="s">
        <v>85</v>
      </c>
      <c r="B35" s="585" t="s">
        <v>1360</v>
      </c>
      <c r="C35" s="586"/>
      <c r="D35" s="586"/>
      <c r="E35" s="586"/>
      <c r="F35" s="586"/>
      <c r="G35" s="587"/>
      <c r="H35" s="583">
        <v>185</v>
      </c>
      <c r="I35" s="584"/>
    </row>
    <row r="36" spans="1:9" ht="12" customHeight="1">
      <c r="A36" s="8" t="s">
        <v>86</v>
      </c>
      <c r="B36" s="585" t="s">
        <v>1361</v>
      </c>
      <c r="C36" s="586"/>
      <c r="D36" s="586"/>
      <c r="E36" s="586"/>
      <c r="F36" s="586"/>
      <c r="G36" s="587"/>
      <c r="H36" s="583">
        <v>185</v>
      </c>
      <c r="I36" s="584"/>
    </row>
    <row r="37" spans="1:9" ht="12" customHeight="1">
      <c r="A37" s="8" t="s">
        <v>87</v>
      </c>
      <c r="B37" s="585" t="s">
        <v>1362</v>
      </c>
      <c r="C37" s="586"/>
      <c r="D37" s="586"/>
      <c r="E37" s="586"/>
      <c r="F37" s="586"/>
      <c r="G37" s="587"/>
      <c r="H37" s="583">
        <v>185</v>
      </c>
      <c r="I37" s="584"/>
    </row>
    <row r="38" spans="1:9" ht="12" customHeight="1">
      <c r="A38" s="8" t="s">
        <v>88</v>
      </c>
      <c r="B38" s="585" t="s">
        <v>1363</v>
      </c>
      <c r="C38" s="586"/>
      <c r="D38" s="586"/>
      <c r="E38" s="586"/>
      <c r="F38" s="586"/>
      <c r="G38" s="587"/>
      <c r="H38" s="583">
        <v>185</v>
      </c>
      <c r="I38" s="584"/>
    </row>
    <row r="39" spans="1:9" ht="6" customHeight="1">
      <c r="A39" s="209"/>
      <c r="B39" s="212"/>
      <c r="C39" s="212"/>
      <c r="D39" s="212"/>
      <c r="E39" s="212"/>
      <c r="F39" s="212"/>
      <c r="G39" s="212"/>
      <c r="H39" s="221"/>
      <c r="I39" s="211"/>
    </row>
    <row r="40" spans="1:9" ht="12" customHeight="1">
      <c r="A40" s="580" t="s">
        <v>1344</v>
      </c>
      <c r="B40" s="581"/>
      <c r="C40" s="581"/>
      <c r="D40" s="581"/>
      <c r="E40" s="581"/>
      <c r="F40" s="581"/>
      <c r="G40" s="581"/>
      <c r="H40" s="581"/>
      <c r="I40" s="582"/>
    </row>
    <row r="41" spans="1:9" ht="12" customHeight="1">
      <c r="A41" s="8"/>
      <c r="B41" s="585" t="s">
        <v>1476</v>
      </c>
      <c r="C41" s="586"/>
      <c r="D41" s="586"/>
      <c r="E41" s="586"/>
      <c r="F41" s="586"/>
      <c r="G41" s="587"/>
      <c r="H41" s="583">
        <v>11500</v>
      </c>
      <c r="I41" s="584"/>
    </row>
    <row r="42" spans="1:9" ht="6" customHeight="1">
      <c r="A42" s="209"/>
      <c r="B42" s="212"/>
      <c r="C42" s="212"/>
      <c r="D42" s="212"/>
      <c r="E42" s="212"/>
      <c r="F42" s="212"/>
      <c r="G42" s="212"/>
      <c r="H42" s="221"/>
      <c r="I42" s="211"/>
    </row>
    <row r="43" spans="1:9" ht="12" customHeight="1">
      <c r="A43" s="580" t="s">
        <v>1637</v>
      </c>
      <c r="B43" s="581"/>
      <c r="C43" s="581"/>
      <c r="D43" s="581"/>
      <c r="E43" s="581"/>
      <c r="F43" s="581"/>
      <c r="G43" s="581"/>
      <c r="H43" s="581"/>
      <c r="I43" s="582"/>
    </row>
    <row r="44" spans="1:9" ht="12" customHeight="1">
      <c r="A44" s="8" t="s">
        <v>1627</v>
      </c>
      <c r="B44" s="585" t="s">
        <v>1628</v>
      </c>
      <c r="C44" s="586"/>
      <c r="D44" s="586"/>
      <c r="E44" s="586"/>
      <c r="F44" s="586"/>
      <c r="G44" s="587"/>
      <c r="H44" s="583">
        <v>2870</v>
      </c>
      <c r="I44" s="584"/>
    </row>
    <row r="45" spans="1:9" ht="12" customHeight="1">
      <c r="A45" s="8" t="s">
        <v>1629</v>
      </c>
      <c r="B45" s="585" t="s">
        <v>1628</v>
      </c>
      <c r="C45" s="586"/>
      <c r="D45" s="586"/>
      <c r="E45" s="586"/>
      <c r="F45" s="586"/>
      <c r="G45" s="587"/>
      <c r="H45" s="583">
        <v>2999</v>
      </c>
      <c r="I45" s="584"/>
    </row>
    <row r="46" spans="1:9" ht="12" customHeight="1">
      <c r="A46" s="8" t="s">
        <v>1630</v>
      </c>
      <c r="B46" s="585" t="s">
        <v>1628</v>
      </c>
      <c r="C46" s="586"/>
      <c r="D46" s="586"/>
      <c r="E46" s="586"/>
      <c r="F46" s="586"/>
      <c r="G46" s="587"/>
      <c r="H46" s="583">
        <v>999</v>
      </c>
      <c r="I46" s="584"/>
    </row>
    <row r="47" spans="1:9" ht="12" customHeight="1">
      <c r="A47" s="8" t="s">
        <v>1631</v>
      </c>
      <c r="B47" s="585" t="s">
        <v>1632</v>
      </c>
      <c r="C47" s="586"/>
      <c r="D47" s="586"/>
      <c r="E47" s="586"/>
      <c r="F47" s="586"/>
      <c r="G47" s="587"/>
      <c r="H47" s="583">
        <v>3020</v>
      </c>
      <c r="I47" s="584"/>
    </row>
    <row r="48" spans="1:9" ht="12" customHeight="1">
      <c r="A48" s="8" t="s">
        <v>1633</v>
      </c>
      <c r="B48" s="585" t="s">
        <v>1634</v>
      </c>
      <c r="C48" s="586"/>
      <c r="D48" s="586"/>
      <c r="E48" s="586"/>
      <c r="F48" s="586"/>
      <c r="G48" s="587"/>
      <c r="H48" s="583">
        <v>3250</v>
      </c>
      <c r="I48" s="584"/>
    </row>
    <row r="49" spans="1:9" ht="12" customHeight="1">
      <c r="A49" s="8" t="s">
        <v>1635</v>
      </c>
      <c r="B49" s="585" t="s">
        <v>1634</v>
      </c>
      <c r="C49" s="586"/>
      <c r="D49" s="586"/>
      <c r="E49" s="586"/>
      <c r="F49" s="586"/>
      <c r="G49" s="587"/>
      <c r="H49" s="583">
        <v>3300</v>
      </c>
      <c r="I49" s="584"/>
    </row>
    <row r="50" spans="1:9" ht="12" customHeight="1">
      <c r="A50" s="8" t="s">
        <v>1636</v>
      </c>
      <c r="B50" s="585" t="s">
        <v>1634</v>
      </c>
      <c r="C50" s="586"/>
      <c r="D50" s="586"/>
      <c r="E50" s="586"/>
      <c r="F50" s="586"/>
      <c r="G50" s="587"/>
      <c r="H50" s="583">
        <v>3499</v>
      </c>
      <c r="I50" s="584"/>
    </row>
    <row r="51" spans="1:9" ht="12" customHeight="1">
      <c r="A51" s="8" t="s">
        <v>1638</v>
      </c>
      <c r="B51" s="585" t="s">
        <v>1634</v>
      </c>
      <c r="C51" s="586"/>
      <c r="D51" s="586"/>
      <c r="E51" s="586"/>
      <c r="F51" s="586"/>
      <c r="G51" s="587"/>
      <c r="H51" s="583">
        <v>2890</v>
      </c>
      <c r="I51" s="584"/>
    </row>
    <row r="52" spans="1:9" ht="12" customHeight="1">
      <c r="A52" s="8" t="s">
        <v>1639</v>
      </c>
      <c r="B52" s="585" t="s">
        <v>1640</v>
      </c>
      <c r="C52" s="586"/>
      <c r="D52" s="586"/>
      <c r="E52" s="586"/>
      <c r="F52" s="586"/>
      <c r="G52" s="587"/>
      <c r="H52" s="583">
        <v>4499</v>
      </c>
      <c r="I52" s="584"/>
    </row>
    <row r="53" spans="1:9" ht="12" customHeight="1">
      <c r="A53" s="8" t="s">
        <v>1641</v>
      </c>
      <c r="B53" s="585" t="s">
        <v>1640</v>
      </c>
      <c r="C53" s="586"/>
      <c r="D53" s="586"/>
      <c r="E53" s="586"/>
      <c r="F53" s="586"/>
      <c r="G53" s="587"/>
      <c r="H53" s="583">
        <v>4690</v>
      </c>
      <c r="I53" s="584"/>
    </row>
    <row r="54" spans="1:9" ht="6" customHeight="1">
      <c r="A54" s="209"/>
      <c r="B54" s="212"/>
      <c r="C54" s="212"/>
      <c r="D54" s="212"/>
      <c r="E54" s="212"/>
      <c r="F54" s="212"/>
      <c r="G54" s="212"/>
      <c r="H54" s="221"/>
      <c r="I54" s="211"/>
    </row>
    <row r="55" spans="1:9" ht="12" customHeight="1">
      <c r="A55" s="580" t="s">
        <v>1645</v>
      </c>
      <c r="B55" s="581"/>
      <c r="C55" s="581"/>
      <c r="D55" s="581"/>
      <c r="E55" s="581"/>
      <c r="F55" s="581"/>
      <c r="G55" s="581"/>
      <c r="H55" s="581"/>
      <c r="I55" s="582"/>
    </row>
    <row r="56" spans="1:9" ht="12" customHeight="1">
      <c r="A56" s="8" t="s">
        <v>1643</v>
      </c>
      <c r="B56" s="585" t="s">
        <v>1642</v>
      </c>
      <c r="C56" s="586"/>
      <c r="D56" s="586"/>
      <c r="E56" s="586"/>
      <c r="F56" s="586"/>
      <c r="G56" s="587"/>
      <c r="H56" s="583">
        <v>5590</v>
      </c>
      <c r="I56" s="584"/>
    </row>
    <row r="57" spans="1:9" ht="12" customHeight="1">
      <c r="A57" s="8" t="s">
        <v>1644</v>
      </c>
      <c r="B57" s="585" t="s">
        <v>1642</v>
      </c>
      <c r="C57" s="586"/>
      <c r="D57" s="586"/>
      <c r="E57" s="586"/>
      <c r="F57" s="586"/>
      <c r="G57" s="587"/>
      <c r="H57" s="583">
        <v>5700</v>
      </c>
      <c r="I57" s="584"/>
    </row>
  </sheetData>
  <sheetProtection/>
  <mergeCells count="91">
    <mergeCell ref="A55:I55"/>
    <mergeCell ref="B53:G53"/>
    <mergeCell ref="H53:I53"/>
    <mergeCell ref="B56:G56"/>
    <mergeCell ref="H56:I56"/>
    <mergeCell ref="B57:G57"/>
    <mergeCell ref="H57:I57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A43:I43"/>
    <mergeCell ref="B44:G44"/>
    <mergeCell ref="H44:I44"/>
    <mergeCell ref="B45:G45"/>
    <mergeCell ref="H45:I45"/>
    <mergeCell ref="B46:G46"/>
    <mergeCell ref="H46:I46"/>
    <mergeCell ref="B34:G34"/>
    <mergeCell ref="H28:I28"/>
    <mergeCell ref="H26:I26"/>
    <mergeCell ref="B7:G7"/>
    <mergeCell ref="H32:I32"/>
    <mergeCell ref="H23:I23"/>
    <mergeCell ref="B8:G8"/>
    <mergeCell ref="H8:I8"/>
    <mergeCell ref="B9:G9"/>
    <mergeCell ref="H9:I9"/>
    <mergeCell ref="B10:G10"/>
    <mergeCell ref="B11:G11"/>
    <mergeCell ref="H17:I17"/>
    <mergeCell ref="B32:G32"/>
    <mergeCell ref="B15:G15"/>
    <mergeCell ref="H15:I15"/>
    <mergeCell ref="H25:I25"/>
    <mergeCell ref="B22:G22"/>
    <mergeCell ref="H22:I22"/>
    <mergeCell ref="B33:G33"/>
    <mergeCell ref="H10:I10"/>
    <mergeCell ref="B16:G16"/>
    <mergeCell ref="H16:I16"/>
    <mergeCell ref="B17:G17"/>
    <mergeCell ref="A30:I30"/>
    <mergeCell ref="B14:G14"/>
    <mergeCell ref="B18:G18"/>
    <mergeCell ref="H18:I18"/>
    <mergeCell ref="H14:I14"/>
    <mergeCell ref="H37:I37"/>
    <mergeCell ref="B35:G35"/>
    <mergeCell ref="B19:G19"/>
    <mergeCell ref="A21:I21"/>
    <mergeCell ref="H11:I11"/>
    <mergeCell ref="H27:I27"/>
    <mergeCell ref="H33:I33"/>
    <mergeCell ref="A13:I13"/>
    <mergeCell ref="H35:I35"/>
    <mergeCell ref="B25:G25"/>
    <mergeCell ref="A40:I40"/>
    <mergeCell ref="B41:G41"/>
    <mergeCell ref="B24:G24"/>
    <mergeCell ref="B28:G28"/>
    <mergeCell ref="B31:G31"/>
    <mergeCell ref="B37:G37"/>
    <mergeCell ref="H34:I34"/>
    <mergeCell ref="B38:G38"/>
    <mergeCell ref="H41:I41"/>
    <mergeCell ref="B36:G36"/>
    <mergeCell ref="C1:F1"/>
    <mergeCell ref="C2:F2"/>
    <mergeCell ref="A3:C3"/>
    <mergeCell ref="F3:I3"/>
    <mergeCell ref="B5:G5"/>
    <mergeCell ref="H5:I5"/>
    <mergeCell ref="A6:I6"/>
    <mergeCell ref="H36:I36"/>
    <mergeCell ref="H19:I19"/>
    <mergeCell ref="H38:I38"/>
    <mergeCell ref="B26:G26"/>
    <mergeCell ref="H24:I24"/>
    <mergeCell ref="H7:I7"/>
    <mergeCell ref="B27:G27"/>
    <mergeCell ref="H31:I31"/>
    <mergeCell ref="B23:G23"/>
  </mergeCells>
  <printOptions horizontalCentered="1"/>
  <pageMargins left="0.4724409448818898" right="0.3937007874015748" top="0.1968503937007874" bottom="0.1968503937007874" header="0.11811023622047245" footer="0.11811023622047245"/>
  <pageSetup firstPageNumber="14" useFirstPageNumber="1" horizontalDpi="600" verticalDpi="600" orientation="portrait" paperSize="9" r:id="rId4"/>
  <legacyDrawing r:id="rId3"/>
  <oleObjects>
    <oleObject progId="Paint.Picture" shapeId="1080546" r:id="rId1"/>
    <oleObject progId="Paint.Picture" shapeId="10812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Diz</cp:lastModifiedBy>
  <cp:lastPrinted>2013-06-17T08:12:20Z</cp:lastPrinted>
  <dcterms:created xsi:type="dcterms:W3CDTF">2010-08-10T06:21:34Z</dcterms:created>
  <dcterms:modified xsi:type="dcterms:W3CDTF">2013-06-28T08:33:13Z</dcterms:modified>
  <cp:category/>
  <cp:version/>
  <cp:contentType/>
  <cp:contentStatus/>
</cp:coreProperties>
</file>